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Luraschi-SRV\Reindirizzamento Cartelle\Franco.Luraschi\Desktop\Tariffa\Nuova Tariffa\Fase 3\"/>
    </mc:Choice>
  </mc:AlternateContent>
  <xr:revisionPtr revIDLastSave="0" documentId="13_ncr:1_{23C6304C-CC05-49A6-8787-409F767D6327}" xr6:coauthVersionLast="47" xr6:coauthVersionMax="47" xr10:uidLastSave="{00000000-0000-0000-0000-000000000000}"/>
  <workbookProtection workbookAlgorithmName="SHA-512" workbookHashValue="s5eFaCPviJX0jqhGcO1SNF6Ye788GuNBPALcPMlbwJnM3A6XuuoUOegBc6iEW0pYuSnjlVvx+Q2lPhsmU7I7PQ==" workbookSaltValue="VsBFiuHrW+G+cQMt2G2h6A==" workbookSpinCount="100000" lockStructure="1"/>
  <bookViews>
    <workbookView xWindow="-19350" yWindow="-10910" windowWidth="19420" windowHeight="10300" activeTab="1" xr2:uid="{EAC65B1C-3F90-409D-B138-CAF6C9B71C19}"/>
  </bookViews>
  <sheets>
    <sheet name="Tabella 1" sheetId="3" r:id="rId1"/>
    <sheet name="Calcolo CP" sheetId="12" r:id="rId2"/>
    <sheet name="Impianti-strutture" sheetId="13" state="hidden" r:id="rId3"/>
    <sheet name="si - no" sheetId="11" state="hidden" r:id="rId4"/>
  </sheets>
  <definedNames>
    <definedName name="_Hlk126856896" localSheetId="1">'Calcolo CP'!#REF!</definedName>
    <definedName name="_Hlk134035875" localSheetId="0">'Tabella 1'!#REF!</definedName>
    <definedName name="_Hlk134038974" localSheetId="0">'Tabella 1'!$C$6</definedName>
    <definedName name="_xlnm.Print_Area" localSheetId="0">'Tabella 1'!$B$2:$G$17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3" l="1"/>
  <c r="B15" i="13"/>
  <c r="B6" i="13"/>
  <c r="G37" i="13"/>
  <c r="G27" i="13"/>
  <c r="J4" i="12"/>
  <c r="B11" i="13" s="1"/>
  <c r="B14" i="13"/>
  <c r="D10" i="12" l="1"/>
  <c r="E10" i="12"/>
  <c r="H10" i="12"/>
  <c r="G10" i="12"/>
  <c r="F16" i="12"/>
  <c r="E22" i="12"/>
  <c r="D16" i="12"/>
  <c r="E16" i="12"/>
  <c r="D22" i="12"/>
  <c r="B1" i="13"/>
  <c r="B16" i="13"/>
  <c r="B17" i="13" l="1"/>
  <c r="F10" i="12" s="1"/>
  <c r="B5" i="13" l="1"/>
  <c r="J16" i="12" l="1"/>
  <c r="J10" i="12"/>
  <c r="B7" i="13"/>
  <c r="B8" i="13" s="1"/>
  <c r="F22" i="12" s="1"/>
  <c r="F6" i="3"/>
  <c r="F7" i="3"/>
  <c r="F9" i="3"/>
  <c r="F10" i="3"/>
  <c r="F11" i="3"/>
  <c r="F12" i="3"/>
  <c r="F14" i="3"/>
  <c r="F16" i="3"/>
  <c r="F17" i="3"/>
  <c r="G14" i="3" l="1"/>
  <c r="J22" i="12"/>
  <c r="G6" i="3"/>
  <c r="G9" i="3"/>
  <c r="G18" i="3" l="1"/>
</calcChain>
</file>

<file path=xl/sharedStrings.xml><?xml version="1.0" encoding="utf-8"?>
<sst xmlns="http://schemas.openxmlformats.org/spreadsheetml/2006/main" count="131" uniqueCount="91">
  <si>
    <t>%</t>
  </si>
  <si>
    <t xml:space="preserve">Passo </t>
  </si>
  <si>
    <r>
      <t>a.1)</t>
    </r>
    <r>
      <rPr>
        <sz val="11"/>
        <color rgb="FF000000"/>
        <rFont val="Arial"/>
        <family val="2"/>
      </rPr>
      <t xml:space="preserve"> </t>
    </r>
  </si>
  <si>
    <t>a.2)</t>
  </si>
  <si>
    <t>b.1)</t>
  </si>
  <si>
    <t>b.2)</t>
  </si>
  <si>
    <t>b.3)</t>
  </si>
  <si>
    <t>b.4)</t>
  </si>
  <si>
    <t>c)</t>
  </si>
  <si>
    <t>si/no
si=compresa</t>
  </si>
  <si>
    <r>
      <t>X</t>
    </r>
    <r>
      <rPr>
        <b/>
        <vertAlign val="subscript"/>
        <sz val="11"/>
        <color theme="1"/>
        <rFont val="Arial"/>
        <family val="2"/>
      </rPr>
      <t>i</t>
    </r>
  </si>
  <si>
    <t>risultante</t>
  </si>
  <si>
    <t>si</t>
  </si>
  <si>
    <t>SOMMANO</t>
  </si>
  <si>
    <t>b)</t>
  </si>
  <si>
    <t>a)</t>
  </si>
  <si>
    <r>
      <t>Indicazioni, alla Committenza, sui diritti richiesti dai VVF per le attività indicate in SCIA</t>
    </r>
    <r>
      <rPr>
        <vertAlign val="subscript"/>
        <sz val="11"/>
        <color theme="1"/>
        <rFont val="Arial"/>
        <family val="2"/>
      </rPr>
      <t xml:space="preserve">VVF </t>
    </r>
    <r>
      <rPr>
        <sz val="11"/>
        <color theme="1"/>
        <rFont val="Arial"/>
        <family val="2"/>
      </rPr>
      <t>ed acquisizione dell'attestazione di versamento.</t>
    </r>
  </si>
  <si>
    <t>Documentazioni preliminari a carico Committenza.</t>
  </si>
  <si>
    <r>
      <t>Ottenimento, dietro esplicita richiesta, della documentazione completa della Direzione lavori antincendio sulla congruità dei progetti specifici antincendio rispetto al/ai Progetto/i</t>
    </r>
    <r>
      <rPr>
        <vertAlign val="subscript"/>
        <sz val="11"/>
        <color theme="1"/>
        <rFont val="Arial"/>
        <family val="2"/>
      </rPr>
      <t xml:space="preserve">VVF </t>
    </r>
  </si>
  <si>
    <t>Valutazione del Professionista incaricato</t>
  </si>
  <si>
    <r>
      <t>Ottenimento, dietro esplicita richiesta, della documentazione completa rilasciata della Direzione lavori antincendio sull'esito positivo di collaudo di tutti gli interventi in modo da costituire la base conoscitiva con cui il Professionista potrà esprimersi sulla conformità dell’attività ai requisiti di prevenzione incendi e di sicurezza antincendio firmando l'Asseverazione</t>
    </r>
    <r>
      <rPr>
        <vertAlign val="subscript"/>
        <sz val="11"/>
        <color theme="1"/>
        <rFont val="Arial"/>
        <family val="2"/>
      </rPr>
      <t>VVF</t>
    </r>
    <r>
      <rPr>
        <sz val="11"/>
        <color theme="1"/>
        <rFont val="Arial"/>
        <family val="2"/>
      </rPr>
      <t>.</t>
    </r>
  </si>
  <si>
    <t>c.1)</t>
  </si>
  <si>
    <t>c.2)</t>
  </si>
  <si>
    <t>c.3)</t>
  </si>
  <si>
    <r>
      <t>Esame della documentazione prodotta dalla Committenza nel passo b.1) e valutazione che quanto rappresentato garantisce "la conformità della/e attività segnalate nella SCIA</t>
    </r>
    <r>
      <rPr>
        <vertAlign val="subscript"/>
        <sz val="11"/>
        <color theme="1"/>
        <rFont val="Arial"/>
        <family val="2"/>
      </rPr>
      <t>VVF</t>
    </r>
    <r>
      <rPr>
        <sz val="11"/>
        <color theme="1"/>
        <rFont val="Arial"/>
        <family val="2"/>
      </rPr>
      <t xml:space="preserve"> ai requisiti di prevenzione incendi e di sicurezza antincendio". Nel caso di esito positivo si salta al passo c.4). </t>
    </r>
  </si>
  <si>
    <t>c.4)</t>
  </si>
  <si>
    <t>Eventuale redazione di "Dichiarazione di non aggravio" redatta secondo modello ministeriale atta a segnalare varianti rispetto alla documentazione presentata secondo quanto previsto dall'art.4 comma 6 del DPR 151/2011 e D.M. 7.8.2012 art.7. Si salta al passo c.4).</t>
  </si>
  <si>
    <r>
      <t>Compilazione e sottoscrizione di Asseverazione</t>
    </r>
    <r>
      <rPr>
        <vertAlign val="subscript"/>
        <sz val="11"/>
        <color theme="1"/>
        <rFont val="Arial"/>
        <family val="2"/>
      </rPr>
      <t>VVF</t>
    </r>
    <r>
      <rPr>
        <sz val="11"/>
        <color theme="1"/>
        <rFont val="Arial"/>
        <family val="2"/>
      </rPr>
      <t xml:space="preserve"> completandola con la documentazione richiesta dai VVF ed inoltro secondo le disposizioni di legge ed invio alla Committenza della attestazione di deposito, tale atto costituisce autorizzazione all'esercizio dell'attività ai fini antincendio.  </t>
    </r>
  </si>
  <si>
    <t>Preliminari amministrative a cura del Professionista incaricato e riscontri Committenza.</t>
  </si>
  <si>
    <r>
      <t>Compilazione del modello SCIA</t>
    </r>
    <r>
      <rPr>
        <vertAlign val="subscript"/>
        <sz val="11"/>
        <color theme="1"/>
        <rFont val="Arial"/>
        <family val="2"/>
      </rPr>
      <t>VVF</t>
    </r>
    <r>
      <rPr>
        <sz val="11"/>
        <color theme="1"/>
        <rFont val="Arial"/>
        <family val="2"/>
      </rPr>
      <t xml:space="preserve"> ed inoltro alla Committenza per la firma del titolare. In questo passo, dovranno essere palesate dalla Committenza le attività soggette ed i Progetti</t>
    </r>
    <r>
      <rPr>
        <vertAlign val="subscript"/>
        <sz val="11"/>
        <color theme="1"/>
        <rFont val="Arial"/>
        <family val="2"/>
      </rPr>
      <t>VVF</t>
    </r>
    <r>
      <rPr>
        <sz val="11"/>
        <color theme="1"/>
        <rFont val="Arial"/>
        <family val="2"/>
      </rPr>
      <t xml:space="preserve"> sulla base dei quali si dichiara la conformità antincendio.</t>
    </r>
  </si>
  <si>
    <r>
      <t>Ottenimento, dietro esplicita richiesta, della documentazione completa dei Progetti</t>
    </r>
    <r>
      <rPr>
        <vertAlign val="subscript"/>
        <sz val="11"/>
        <color theme="1"/>
        <rFont val="Arial"/>
        <family val="2"/>
      </rPr>
      <t>VVF</t>
    </r>
    <r>
      <rPr>
        <sz val="11"/>
        <color theme="1"/>
        <rFont val="Arial"/>
        <family val="2"/>
      </rPr>
      <t>, approvati dai VVF,</t>
    </r>
    <r>
      <rPr>
        <vertAlign val="subscript"/>
        <sz val="11"/>
        <color theme="1"/>
        <rFont val="Arial"/>
        <family val="2"/>
      </rPr>
      <t xml:space="preserve"> </t>
    </r>
    <r>
      <rPr>
        <sz val="11"/>
        <color theme="1"/>
        <rFont val="Arial"/>
        <family val="2"/>
      </rPr>
      <t xml:space="preserve"> sulla base dei quali si dichiara la conformità antincendio comprese le eventuali varianti adottate.</t>
    </r>
  </si>
  <si>
    <r>
      <t>Nel caso di esito negativo del passo c.1) il Professionista incaricato comunicherà l'impossibilità di procedere alla Assevazione</t>
    </r>
    <r>
      <rPr>
        <vertAlign val="subscript"/>
        <sz val="11"/>
        <color theme="1"/>
        <rFont val="Arial"/>
        <family val="2"/>
      </rPr>
      <t>VVF</t>
    </r>
    <r>
      <rPr>
        <sz val="11"/>
        <color theme="1"/>
        <rFont val="Arial"/>
        <family val="2"/>
      </rPr>
      <t xml:space="preserve"> indicando soluzioni per addivenire alla regolarità antincendio. La prestazione di SCIA</t>
    </r>
    <r>
      <rPr>
        <vertAlign val="subscript"/>
        <sz val="11"/>
        <color theme="1"/>
        <rFont val="Arial"/>
        <family val="2"/>
      </rPr>
      <t>VVF</t>
    </r>
    <r>
      <rPr>
        <sz val="11"/>
        <color theme="1"/>
        <rFont val="Arial"/>
        <family val="2"/>
      </rPr>
      <t xml:space="preserve"> e di Asseverazione</t>
    </r>
    <r>
      <rPr>
        <vertAlign val="subscript"/>
        <sz val="11"/>
        <color theme="1"/>
        <rFont val="Arial"/>
        <family val="2"/>
      </rPr>
      <t>VVF</t>
    </r>
    <r>
      <rPr>
        <sz val="11"/>
        <color theme="1"/>
        <rFont val="Arial"/>
        <family val="2"/>
      </rPr>
      <t xml:space="preserve"> si interrompe lasciando aperte diverse e più articolate prestazioni che esulano da quella prevista nella SCIA</t>
    </r>
    <r>
      <rPr>
        <vertAlign val="subscript"/>
        <sz val="11"/>
        <color theme="1"/>
        <rFont val="Arial"/>
        <family val="2"/>
      </rPr>
      <t>VVF.</t>
    </r>
  </si>
  <si>
    <t>non considerata</t>
  </si>
  <si>
    <t>no</t>
  </si>
  <si>
    <r>
      <t>Attività parziali
ADEMPIMENTI SCIA</t>
    </r>
    <r>
      <rPr>
        <b/>
        <vertAlign val="subscript"/>
        <sz val="20"/>
        <color theme="1"/>
        <rFont val="Arial"/>
        <family val="2"/>
      </rPr>
      <t xml:space="preserve">VVF </t>
    </r>
    <r>
      <rPr>
        <b/>
        <sz val="20"/>
        <color theme="1"/>
        <rFont val="Arial"/>
        <family val="2"/>
      </rPr>
      <t>ED ASSEVERAZIONE</t>
    </r>
    <r>
      <rPr>
        <b/>
        <vertAlign val="subscript"/>
        <sz val="20"/>
        <color theme="1"/>
        <rFont val="Arial"/>
        <family val="2"/>
      </rPr>
      <t xml:space="preserve">VVF </t>
    </r>
  </si>
  <si>
    <r>
      <t>Tabella 1. - Elenco prestazioni Fase 3 e relativo coefficiente X</t>
    </r>
    <r>
      <rPr>
        <b/>
        <vertAlign val="subscript"/>
        <sz val="14"/>
        <color theme="1"/>
        <rFont val="Arial"/>
        <family val="2"/>
      </rPr>
      <t>i</t>
    </r>
    <r>
      <rPr>
        <b/>
        <sz val="14"/>
        <color theme="1"/>
        <rFont val="Arial"/>
        <family val="2"/>
      </rPr>
      <t xml:space="preserve"> del CP compreso oneri </t>
    </r>
  </si>
  <si>
    <t>Ottenimento, dietro esplicita richiesta, della documentazione completa rilasciata dalla Direzione lavori antincendio sulla correttezza e completezza della realizzazione conforme dei singoli progetti e con la puntuale verifica della corretta produzione, da parte degli installatori, della documentazione necessaria che deve essere prodotta in formato digitale.</t>
  </si>
  <si>
    <t>Indice attuale</t>
  </si>
  <si>
    <t>coef.agg.</t>
  </si>
  <si>
    <t>COMPILAZIONE MODELLI
CERT.REI. - DICH.PROD. - CERT.IMP.</t>
  </si>
  <si>
    <t>Superfice servita</t>
  </si>
  <si>
    <t>CP</t>
  </si>
  <si>
    <t>coef. Agg. Istat.</t>
  </si>
  <si>
    <t>Impianti EFC</t>
  </si>
  <si>
    <t>mq</t>
  </si>
  <si>
    <t>V unitario</t>
  </si>
  <si>
    <t xml:space="preserve">V totale </t>
  </si>
  <si>
    <t>G</t>
  </si>
  <si>
    <t>P</t>
  </si>
  <si>
    <t>Qcl.11</t>
  </si>
  <si>
    <t>Qdl.04</t>
  </si>
  <si>
    <t>Qbl</t>
  </si>
  <si>
    <t>Qbll</t>
  </si>
  <si>
    <t>DM
 17.6.2016</t>
  </si>
  <si>
    <t xml:space="preserve">IA.02 </t>
  </si>
  <si>
    <t>Q</t>
  </si>
  <si>
    <t>Progettazione escutiva</t>
  </si>
  <si>
    <t>Progettazione definitva</t>
  </si>
  <si>
    <t>Progettazione preliminare</t>
  </si>
  <si>
    <t>Attività propedeutica</t>
  </si>
  <si>
    <r>
      <t xml:space="preserve">risultante
</t>
    </r>
    <r>
      <rPr>
        <b/>
        <sz val="11"/>
        <color theme="1"/>
        <rFont val="Calibri"/>
        <family val="2"/>
      </rPr>
      <t>ΣQ x G</t>
    </r>
  </si>
  <si>
    <t>Collaudo tecnico funzionale</t>
  </si>
  <si>
    <t>Parametro relativo alla specificità della prestazione EFC</t>
  </si>
  <si>
    <t>Parametro relativo alla specificità della prestazione Strutture REI</t>
  </si>
  <si>
    <t>STRUTTURE REI</t>
  </si>
  <si>
    <t>Strutture REI</t>
  </si>
  <si>
    <t>S.06</t>
  </si>
  <si>
    <t>Certificato regolare escuzione</t>
  </si>
  <si>
    <t>n</t>
  </si>
  <si>
    <t>Valore unitario</t>
  </si>
  <si>
    <t>V totale</t>
  </si>
  <si>
    <t>CERT. REI.</t>
  </si>
  <si>
    <t>n. modelli</t>
  </si>
  <si>
    <t>n.tavole</t>
  </si>
  <si>
    <t xml:space="preserve"> prove</t>
  </si>
  <si>
    <t xml:space="preserve">  tabellare    </t>
  </si>
  <si>
    <t xml:space="preserve">analiticamente    </t>
  </si>
  <si>
    <t xml:space="preserve">
elementi verificati
</t>
  </si>
  <si>
    <t>inserisci n</t>
  </si>
  <si>
    <t xml:space="preserve">Valore CP professionale </t>
  </si>
  <si>
    <t>inserisci Valore V €</t>
  </si>
  <si>
    <t xml:space="preserve">Totale CP </t>
  </si>
  <si>
    <t xml:space="preserve">DICH.PROD. </t>
  </si>
  <si>
    <t xml:space="preserve">elementi  analizzati </t>
  </si>
  <si>
    <t>CERT.IMP.
EFC</t>
  </si>
  <si>
    <r>
      <t>m</t>
    </r>
    <r>
      <rPr>
        <vertAlign val="superscript"/>
        <sz val="11"/>
        <color theme="1"/>
        <rFont val="Calibri"/>
        <family val="2"/>
        <scheme val="minor"/>
      </rPr>
      <t>2</t>
    </r>
  </si>
  <si>
    <t>Qal</t>
  </si>
  <si>
    <t>Qblll</t>
  </si>
  <si>
    <t>Inserire i valori solo nelle celle verdi, tutte le altre sono bloccate</t>
  </si>
  <si>
    <t>Indice nazionale prezzi al consumo
 per  operai, impiegati rif. dicembre 2023</t>
  </si>
  <si>
    <t xml:space="preserve">Documento approvato nel 2023 dalla Commissione Sicurezza Antincendio dell’Ordine Ingegneri di Milano; approvato nel 2023 dalla Commissione Pareri dell'Ordine Ingegneri di Milano e adottato dal Consiglio Ordine Ingegneri di Milano  nella seduta del 17.1.2024.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</si>
</sst>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2" x14ac:knownFonts="1">
    <font>
      <sz val="11"/>
      <color theme="1"/>
      <name val="Calibri"/>
      <family val="2"/>
      <scheme val="minor"/>
    </font>
    <font>
      <sz val="11"/>
      <color theme="1"/>
      <name val="Calibri"/>
      <family val="2"/>
      <scheme val="minor"/>
    </font>
    <font>
      <sz val="20"/>
      <color theme="1"/>
      <name val="Calibri"/>
      <family val="2"/>
      <scheme val="minor"/>
    </font>
    <font>
      <sz val="11"/>
      <color theme="1"/>
      <name val="Arial"/>
      <family val="2"/>
    </font>
    <font>
      <b/>
      <sz val="20"/>
      <color theme="1"/>
      <name val="Arial"/>
      <family val="2"/>
    </font>
    <font>
      <b/>
      <sz val="11"/>
      <color theme="1"/>
      <name val="Arial"/>
      <family val="2"/>
    </font>
    <font>
      <b/>
      <sz val="11"/>
      <color rgb="FF000000"/>
      <name val="Arial"/>
      <family val="2"/>
    </font>
    <font>
      <sz val="11"/>
      <color rgb="FF000000"/>
      <name val="Arial"/>
      <family val="2"/>
    </font>
    <font>
      <vertAlign val="subscript"/>
      <sz val="11"/>
      <color theme="1"/>
      <name val="Arial"/>
      <family val="2"/>
    </font>
    <font>
      <b/>
      <vertAlign val="subscript"/>
      <sz val="11"/>
      <color theme="1"/>
      <name val="Arial"/>
      <family val="2"/>
    </font>
    <font>
      <b/>
      <sz val="14"/>
      <color theme="1"/>
      <name val="Arial"/>
      <family val="2"/>
    </font>
    <font>
      <b/>
      <vertAlign val="subscript"/>
      <sz val="14"/>
      <color theme="1"/>
      <name val="Arial"/>
      <family val="2"/>
    </font>
    <font>
      <sz val="14"/>
      <color theme="1"/>
      <name val="Calibri"/>
      <family val="2"/>
      <scheme val="minor"/>
    </font>
    <font>
      <b/>
      <sz val="14"/>
      <color theme="1"/>
      <name val="Calibri"/>
      <family val="2"/>
      <scheme val="minor"/>
    </font>
    <font>
      <b/>
      <vertAlign val="subscript"/>
      <sz val="20"/>
      <color theme="1"/>
      <name val="Arial"/>
      <family val="2"/>
    </font>
    <font>
      <b/>
      <sz val="12"/>
      <color theme="1"/>
      <name val="Calibri"/>
      <family val="2"/>
    </font>
    <font>
      <b/>
      <sz val="11"/>
      <color theme="1"/>
      <name val="Calibri"/>
      <family val="2"/>
      <scheme val="minor"/>
    </font>
    <font>
      <b/>
      <sz val="20"/>
      <color theme="1"/>
      <name val="Calibri"/>
      <family val="2"/>
      <scheme val="minor"/>
    </font>
    <font>
      <sz val="8"/>
      <name val="Calibri"/>
      <family val="2"/>
      <scheme val="minor"/>
    </font>
    <font>
      <b/>
      <sz val="11"/>
      <color theme="1"/>
      <name val="Calibri"/>
      <family val="2"/>
    </font>
    <font>
      <vertAlign val="superscript"/>
      <sz val="11"/>
      <color theme="1"/>
      <name val="Calibri"/>
      <family val="2"/>
      <scheme val="minor"/>
    </font>
    <font>
      <sz val="9"/>
      <color theme="0"/>
      <name val="Arial"/>
      <family val="2"/>
    </font>
  </fonts>
  <fills count="10">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8"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50">
    <xf numFmtId="0" fontId="0" fillId="0" borderId="0" xfId="0"/>
    <xf numFmtId="0" fontId="0" fillId="0" borderId="1" xfId="0" applyBorder="1"/>
    <xf numFmtId="0" fontId="3" fillId="0" borderId="3" xfId="0" applyFont="1" applyBorder="1" applyAlignment="1">
      <alignment horizontal="center" vertical="center"/>
    </xf>
    <xf numFmtId="0" fontId="6" fillId="0" borderId="1" xfId="0" applyFont="1" applyBorder="1" applyAlignment="1">
      <alignment horizontal="justify" vertical="center"/>
    </xf>
    <xf numFmtId="0" fontId="0" fillId="0" borderId="0" xfId="0" applyAlignment="1">
      <alignment horizontal="justify" wrapText="1"/>
    </xf>
    <xf numFmtId="0" fontId="6" fillId="0" borderId="7" xfId="0" applyFont="1" applyBorder="1" applyAlignment="1">
      <alignment horizontal="justify" vertical="center"/>
    </xf>
    <xf numFmtId="0" fontId="6" fillId="0" borderId="7" xfId="0" applyFont="1" applyBorder="1" applyAlignment="1">
      <alignment horizontal="justify"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9" fontId="5" fillId="0" borderId="1" xfId="1" applyFont="1" applyBorder="1" applyAlignment="1">
      <alignment horizontal="center" vertical="center"/>
    </xf>
    <xf numFmtId="0" fontId="10" fillId="0" borderId="0" xfId="0" applyFont="1"/>
    <xf numFmtId="0" fontId="12" fillId="0" borderId="0" xfId="0" applyFont="1"/>
    <xf numFmtId="0" fontId="5" fillId="0" borderId="3" xfId="0" applyFont="1" applyBorder="1" applyAlignment="1">
      <alignment wrapText="1"/>
    </xf>
    <xf numFmtId="0" fontId="3" fillId="0" borderId="3" xfId="0" applyFont="1" applyBorder="1"/>
    <xf numFmtId="9" fontId="5" fillId="0" borderId="1" xfId="1" applyFont="1" applyBorder="1" applyAlignment="1">
      <alignment vertical="center"/>
    </xf>
    <xf numFmtId="0" fontId="3" fillId="0" borderId="5" xfId="0" applyFont="1" applyBorder="1" applyAlignment="1">
      <alignment horizontal="justify" wrapText="1"/>
    </xf>
    <xf numFmtId="0" fontId="3" fillId="0" borderId="1" xfId="0" applyFont="1" applyBorder="1" applyAlignment="1">
      <alignment horizontal="justify" wrapText="1"/>
    </xf>
    <xf numFmtId="0" fontId="3" fillId="0" borderId="1" xfId="0" applyFont="1" applyBorder="1" applyAlignment="1">
      <alignment horizontal="justify" vertical="top"/>
    </xf>
    <xf numFmtId="0" fontId="3" fillId="0" borderId="5" xfId="0" applyFont="1" applyBorder="1" applyAlignment="1">
      <alignment horizontal="justify"/>
    </xf>
    <xf numFmtId="0" fontId="6" fillId="2" borderId="1" xfId="0" applyFont="1" applyFill="1" applyBorder="1" applyAlignment="1">
      <alignment horizontal="justify" vertical="center"/>
    </xf>
    <xf numFmtId="0" fontId="6" fillId="2" borderId="7" xfId="0" applyFont="1" applyFill="1" applyBorder="1" applyAlignment="1">
      <alignment horizontal="justify" vertical="center"/>
    </xf>
    <xf numFmtId="0" fontId="3" fillId="0" borderId="2" xfId="0" applyFont="1" applyBorder="1" applyAlignment="1">
      <alignment vertical="center"/>
    </xf>
    <xf numFmtId="0" fontId="5" fillId="0" borderId="2" xfId="0" applyFont="1" applyBorder="1" applyAlignment="1">
      <alignment vertical="center"/>
    </xf>
    <xf numFmtId="9" fontId="5" fillId="0" borderId="2" xfId="1" applyFont="1" applyBorder="1" applyAlignment="1">
      <alignment vertical="center"/>
    </xf>
    <xf numFmtId="0" fontId="5" fillId="0" borderId="1" xfId="0" applyFont="1" applyBorder="1" applyAlignment="1">
      <alignment horizontal="center" vertical="center" wrapText="1"/>
    </xf>
    <xf numFmtId="9" fontId="10" fillId="0" borderId="1" xfId="0" applyNumberFormat="1" applyFont="1" applyBorder="1" applyAlignment="1">
      <alignment horizontal="center" vertical="center"/>
    </xf>
    <xf numFmtId="9" fontId="10" fillId="0" borderId="1" xfId="1" applyFont="1" applyBorder="1" applyAlignment="1">
      <alignment vertical="center"/>
    </xf>
    <xf numFmtId="0" fontId="13" fillId="0" borderId="0" xfId="0" applyFont="1"/>
    <xf numFmtId="9" fontId="10" fillId="0" borderId="1" xfId="0" applyNumberFormat="1" applyFont="1" applyBorder="1" applyAlignment="1" applyProtection="1">
      <alignment horizontal="center" vertical="center"/>
      <protection locked="0"/>
    </xf>
    <xf numFmtId="0" fontId="0" fillId="0" borderId="0" xfId="0" applyProtection="1">
      <protection hidden="1"/>
    </xf>
    <xf numFmtId="9" fontId="10" fillId="0" borderId="1" xfId="0" applyNumberFormat="1" applyFont="1" applyBorder="1" applyAlignment="1" applyProtection="1">
      <alignment horizontal="center" vertical="center"/>
      <protection hidden="1"/>
    </xf>
    <xf numFmtId="9" fontId="10" fillId="0" borderId="1" xfId="1" applyFont="1" applyBorder="1" applyAlignment="1" applyProtection="1">
      <alignment horizontal="center" vertical="center"/>
      <protection hidden="1"/>
    </xf>
    <xf numFmtId="0" fontId="15" fillId="2" borderId="1" xfId="0" applyFont="1" applyFill="1" applyBorder="1" applyAlignment="1">
      <alignment horizontal="justify" wrapText="1"/>
    </xf>
    <xf numFmtId="0" fontId="0" fillId="0" borderId="11" xfId="0" applyBorder="1"/>
    <xf numFmtId="2" fontId="0" fillId="0" borderId="11" xfId="0" applyNumberFormat="1" applyBorder="1"/>
    <xf numFmtId="0" fontId="16" fillId="5" borderId="17" xfId="0" applyFont="1" applyFill="1" applyBorder="1"/>
    <xf numFmtId="3" fontId="16" fillId="6" borderId="18" xfId="0" applyNumberFormat="1" applyFont="1" applyFill="1" applyBorder="1"/>
    <xf numFmtId="0" fontId="0" fillId="5" borderId="17" xfId="0" applyFill="1" applyBorder="1"/>
    <xf numFmtId="0" fontId="0" fillId="5" borderId="18" xfId="0" applyFill="1" applyBorder="1"/>
    <xf numFmtId="0" fontId="0" fillId="5" borderId="19" xfId="0" applyFill="1" applyBorder="1"/>
    <xf numFmtId="3" fontId="16" fillId="5" borderId="20" xfId="0" applyNumberFormat="1" applyFont="1" applyFill="1" applyBorder="1"/>
    <xf numFmtId="0" fontId="0" fillId="0" borderId="0" xfId="0" applyAlignment="1">
      <alignment horizontal="center"/>
    </xf>
    <xf numFmtId="0" fontId="16" fillId="0" borderId="1" xfId="0" applyFont="1" applyBorder="1"/>
    <xf numFmtId="2" fontId="0" fillId="5" borderId="18" xfId="0" applyNumberFormat="1" applyFill="1" applyBorder="1"/>
    <xf numFmtId="0" fontId="0" fillId="0" borderId="16" xfId="0" applyBorder="1"/>
    <xf numFmtId="0" fontId="16" fillId="0" borderId="16" xfId="0" applyFont="1" applyBorder="1"/>
    <xf numFmtId="0" fontId="0" fillId="0" borderId="25" xfId="0" applyBorder="1" applyAlignment="1">
      <alignment horizontal="center" vertical="center" wrapText="1"/>
    </xf>
    <xf numFmtId="0" fontId="0" fillId="0" borderId="18" xfId="0" applyBorder="1"/>
    <xf numFmtId="165" fontId="0" fillId="0" borderId="18" xfId="0" applyNumberFormat="1" applyBorder="1"/>
    <xf numFmtId="0" fontId="16" fillId="0" borderId="24" xfId="0" applyFont="1" applyBorder="1"/>
    <xf numFmtId="0" fontId="0" fillId="0" borderId="24" xfId="0" applyBorder="1"/>
    <xf numFmtId="2" fontId="16" fillId="0" borderId="20" xfId="0" applyNumberFormat="1" applyFont="1" applyBorder="1"/>
    <xf numFmtId="0" fontId="16" fillId="0" borderId="0" xfId="0" applyFont="1"/>
    <xf numFmtId="0" fontId="16" fillId="8" borderId="26" xfId="0" applyFont="1" applyFill="1" applyBorder="1"/>
    <xf numFmtId="0" fontId="0" fillId="8" borderId="16" xfId="0" applyFill="1" applyBorder="1"/>
    <xf numFmtId="0" fontId="0" fillId="8" borderId="17" xfId="0" applyFill="1" applyBorder="1"/>
    <xf numFmtId="0" fontId="0" fillId="8" borderId="1" xfId="0" applyFill="1" applyBorder="1"/>
    <xf numFmtId="0" fontId="0" fillId="8" borderId="19" xfId="0" applyFill="1" applyBorder="1"/>
    <xf numFmtId="3" fontId="16" fillId="8" borderId="24" xfId="0" applyNumberFormat="1" applyFont="1" applyFill="1" applyBorder="1"/>
    <xf numFmtId="3" fontId="0" fillId="6" borderId="1" xfId="0" applyNumberFormat="1" applyFill="1" applyBorder="1"/>
    <xf numFmtId="164" fontId="16" fillId="4" borderId="0" xfId="0" applyNumberFormat="1" applyFont="1" applyFill="1"/>
    <xf numFmtId="2" fontId="0" fillId="0" borderId="0" xfId="0" applyNumberFormat="1"/>
    <xf numFmtId="2" fontId="0" fillId="8" borderId="1" xfId="0" applyNumberFormat="1" applyFill="1" applyBorder="1"/>
    <xf numFmtId="0" fontId="5" fillId="5" borderId="35" xfId="0" applyFont="1" applyFill="1" applyBorder="1"/>
    <xf numFmtId="0" fontId="0" fillId="5" borderId="25" xfId="0" applyFill="1" applyBorder="1"/>
    <xf numFmtId="3" fontId="0" fillId="5" borderId="18" xfId="0" applyNumberFormat="1" applyFill="1" applyBorder="1"/>
    <xf numFmtId="0" fontId="16" fillId="0" borderId="11" xfId="0" applyFont="1" applyBorder="1" applyProtection="1">
      <protection hidden="1"/>
    </xf>
    <xf numFmtId="0" fontId="0" fillId="0" borderId="11" xfId="0" applyBorder="1" applyProtection="1">
      <protection hidden="1"/>
    </xf>
    <xf numFmtId="164" fontId="16" fillId="3" borderId="6" xfId="0" applyNumberFormat="1" applyFont="1" applyFill="1" applyBorder="1" applyProtection="1">
      <protection locked="0" hidden="1"/>
    </xf>
    <xf numFmtId="164" fontId="16" fillId="4" borderId="11" xfId="0" applyNumberFormat="1" applyFont="1" applyFill="1" applyBorder="1" applyProtection="1">
      <protection hidden="1"/>
    </xf>
    <xf numFmtId="2" fontId="0" fillId="0" borderId="10" xfId="0" applyNumberFormat="1" applyBorder="1" applyProtection="1">
      <protection hidden="1"/>
    </xf>
    <xf numFmtId="0" fontId="0" fillId="0" borderId="0" xfId="0" applyAlignment="1" applyProtection="1">
      <alignment horizontal="center"/>
      <protection hidden="1"/>
    </xf>
    <xf numFmtId="0" fontId="16" fillId="0" borderId="0" xfId="0" applyFont="1" applyProtection="1">
      <protection hidden="1"/>
    </xf>
    <xf numFmtId="164" fontId="16" fillId="4" borderId="0" xfId="0" applyNumberFormat="1" applyFont="1" applyFill="1" applyProtection="1">
      <protection hidden="1"/>
    </xf>
    <xf numFmtId="0" fontId="0" fillId="0" borderId="34" xfId="0" applyBorder="1" applyAlignment="1" applyProtection="1">
      <alignment horizontal="center"/>
      <protection hidden="1"/>
    </xf>
    <xf numFmtId="0" fontId="0" fillId="0" borderId="30" xfId="0" applyBorder="1" applyAlignment="1" applyProtection="1">
      <alignment horizontal="center"/>
      <protection hidden="1"/>
    </xf>
    <xf numFmtId="0" fontId="0" fillId="4" borderId="13" xfId="0" applyFill="1" applyBorder="1" applyProtection="1">
      <protection hidden="1"/>
    </xf>
    <xf numFmtId="0" fontId="0" fillId="4" borderId="14" xfId="0" applyFill="1" applyBorder="1" applyProtection="1">
      <protection hidden="1"/>
    </xf>
    <xf numFmtId="0" fontId="0" fillId="0" borderId="6" xfId="0" applyBorder="1" applyAlignment="1" applyProtection="1">
      <alignment horizontal="center"/>
      <protection hidden="1"/>
    </xf>
    <xf numFmtId="0" fontId="0" fillId="0" borderId="7" xfId="0" applyBorder="1" applyAlignment="1" applyProtection="1">
      <alignment horizontal="center"/>
      <protection hidden="1"/>
    </xf>
    <xf numFmtId="0" fontId="0" fillId="0" borderId="1" xfId="0" applyBorder="1" applyAlignment="1" applyProtection="1">
      <alignment horizontal="center"/>
      <protection hidden="1"/>
    </xf>
    <xf numFmtId="0" fontId="0" fillId="0" borderId="1" xfId="0" applyBorder="1" applyProtection="1">
      <protection hidden="1"/>
    </xf>
    <xf numFmtId="0" fontId="0" fillId="4" borderId="0" xfId="0" applyFill="1" applyProtection="1">
      <protection hidden="1"/>
    </xf>
    <xf numFmtId="0" fontId="0" fillId="4" borderId="21" xfId="0" applyFill="1" applyBorder="1" applyProtection="1">
      <protection hidden="1"/>
    </xf>
    <xf numFmtId="0" fontId="17" fillId="0" borderId="23"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0" fillId="0" borderId="23" xfId="0" applyBorder="1" applyAlignment="1" applyProtection="1">
      <alignment horizontal="center"/>
      <protection hidden="1"/>
    </xf>
    <xf numFmtId="3" fontId="0" fillId="3" borderId="24" xfId="0" applyNumberFormat="1" applyFill="1" applyBorder="1" applyProtection="1">
      <protection locked="0" hidden="1"/>
    </xf>
    <xf numFmtId="0" fontId="0" fillId="7" borderId="27" xfId="0" applyFill="1" applyBorder="1" applyProtection="1">
      <protection hidden="1"/>
    </xf>
    <xf numFmtId="0" fontId="0" fillId="7" borderId="28" xfId="0" applyFill="1" applyBorder="1" applyProtection="1">
      <protection hidden="1"/>
    </xf>
    <xf numFmtId="3" fontId="16" fillId="7" borderId="11" xfId="0" applyNumberFormat="1" applyFont="1" applyFill="1" applyBorder="1" applyAlignment="1" applyProtection="1">
      <alignment horizontal="right" wrapText="1"/>
      <protection hidden="1"/>
    </xf>
    <xf numFmtId="0" fontId="0" fillId="7" borderId="8" xfId="0" applyFill="1" applyBorder="1" applyAlignment="1" applyProtection="1">
      <alignment horizontal="right"/>
      <protection hidden="1"/>
    </xf>
    <xf numFmtId="3" fontId="16" fillId="7" borderId="10" xfId="0" applyNumberFormat="1" applyFont="1" applyFill="1" applyBorder="1" applyProtection="1">
      <protection hidden="1"/>
    </xf>
    <xf numFmtId="3" fontId="0" fillId="3" borderId="1" xfId="0" applyNumberFormat="1" applyFill="1" applyBorder="1" applyProtection="1">
      <protection locked="0" hidden="1"/>
    </xf>
    <xf numFmtId="3" fontId="16" fillId="7" borderId="32" xfId="0" applyNumberFormat="1" applyFont="1" applyFill="1" applyBorder="1" applyAlignment="1" applyProtection="1">
      <alignment horizontal="right" wrapText="1"/>
      <protection hidden="1"/>
    </xf>
    <xf numFmtId="0" fontId="0" fillId="0" borderId="13" xfId="0" applyBorder="1" applyProtection="1">
      <protection hidden="1"/>
    </xf>
    <xf numFmtId="0" fontId="0" fillId="0" borderId="14" xfId="0" applyBorder="1" applyProtection="1">
      <protection hidden="1"/>
    </xf>
    <xf numFmtId="0" fontId="0" fillId="0" borderId="21" xfId="0" applyBorder="1" applyProtection="1">
      <protection hidden="1"/>
    </xf>
    <xf numFmtId="9" fontId="5" fillId="0" borderId="2" xfId="1" applyFont="1" applyBorder="1" applyAlignment="1">
      <alignment horizontal="center" vertical="center"/>
    </xf>
    <xf numFmtId="9" fontId="5" fillId="0" borderId="4" xfId="1" applyFont="1" applyBorder="1" applyAlignment="1">
      <alignment horizontal="center" vertical="center"/>
    </xf>
    <xf numFmtId="9" fontId="5" fillId="0" borderId="3" xfId="1" applyFont="1" applyBorder="1" applyAlignment="1">
      <alignment horizontal="center" vertical="center"/>
    </xf>
    <xf numFmtId="0" fontId="5" fillId="0" borderId="5" xfId="0" applyFont="1" applyBorder="1" applyAlignment="1">
      <alignment horizontal="left"/>
    </xf>
    <xf numFmtId="0" fontId="5" fillId="0" borderId="7" xfId="0" applyFont="1" applyBorder="1" applyAlignment="1">
      <alignment horizontal="left"/>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9" fontId="10" fillId="0" borderId="2" xfId="1" applyFont="1" applyBorder="1" applyAlignment="1" applyProtection="1">
      <alignment horizontal="center" vertical="center"/>
      <protection hidden="1"/>
    </xf>
    <xf numFmtId="9" fontId="10" fillId="0" borderId="3" xfId="1" applyFont="1" applyBorder="1" applyAlignment="1" applyProtection="1">
      <alignment horizontal="center" vertical="center"/>
      <protection hidden="1"/>
    </xf>
    <xf numFmtId="9" fontId="10" fillId="0" borderId="4" xfId="1" applyFont="1" applyBorder="1" applyAlignment="1" applyProtection="1">
      <alignment horizontal="center" vertical="center"/>
      <protection hidden="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0" fillId="4" borderId="0" xfId="0" applyFill="1" applyAlignment="1" applyProtection="1">
      <alignment horizontal="center"/>
      <protection hidden="1"/>
    </xf>
    <xf numFmtId="0" fontId="0" fillId="0" borderId="16" xfId="0" applyBorder="1" applyAlignment="1" applyProtection="1">
      <alignment horizontal="center"/>
      <protection hidden="1"/>
    </xf>
    <xf numFmtId="0" fontId="0" fillId="0" borderId="1" xfId="0" applyBorder="1" applyAlignment="1" applyProtection="1">
      <alignment horizontal="center"/>
      <protection hidden="1"/>
    </xf>
    <xf numFmtId="0" fontId="0" fillId="0" borderId="5" xfId="0" applyBorder="1" applyAlignment="1" applyProtection="1">
      <alignment horizontal="center"/>
      <protection hidden="1"/>
    </xf>
    <xf numFmtId="0" fontId="0" fillId="0" borderId="7" xfId="0" applyBorder="1" applyAlignment="1" applyProtection="1">
      <alignment horizontal="center"/>
      <protection hidden="1"/>
    </xf>
    <xf numFmtId="0" fontId="0" fillId="0" borderId="0" xfId="0" applyAlignment="1" applyProtection="1">
      <alignment horizontal="center"/>
      <protection hidden="1"/>
    </xf>
    <xf numFmtId="0" fontId="21" fillId="9" borderId="8" xfId="0" applyFont="1" applyFill="1" applyBorder="1" applyAlignment="1" applyProtection="1">
      <alignment horizontal="justify" vertical="justify"/>
      <protection hidden="1"/>
    </xf>
    <xf numFmtId="0" fontId="21" fillId="9" borderId="9" xfId="0" applyFont="1" applyFill="1" applyBorder="1" applyAlignment="1" applyProtection="1">
      <alignment horizontal="justify" vertical="justify"/>
      <protection hidden="1"/>
    </xf>
    <xf numFmtId="0" fontId="0" fillId="7" borderId="27" xfId="0" applyFill="1" applyBorder="1" applyAlignment="1" applyProtection="1">
      <alignment horizontal="center"/>
      <protection hidden="1"/>
    </xf>
    <xf numFmtId="0" fontId="0" fillId="7" borderId="33" xfId="0" applyFill="1" applyBorder="1" applyAlignment="1" applyProtection="1">
      <alignment horizontal="center"/>
      <protection hidden="1"/>
    </xf>
    <xf numFmtId="0" fontId="17" fillId="0" borderId="8" xfId="0" applyFont="1" applyBorder="1" applyAlignment="1" applyProtection="1">
      <alignment horizontal="center" wrapText="1"/>
      <protection hidden="1"/>
    </xf>
    <xf numFmtId="0" fontId="17" fillId="0" borderId="9" xfId="0" applyFont="1" applyBorder="1" applyAlignment="1" applyProtection="1">
      <alignment horizontal="center" wrapText="1"/>
      <protection hidden="1"/>
    </xf>
    <xf numFmtId="0" fontId="17" fillId="0" borderId="10" xfId="0" applyFont="1" applyBorder="1" applyAlignment="1" applyProtection="1">
      <alignment horizontal="center" wrapText="1"/>
      <protection hidden="1"/>
    </xf>
    <xf numFmtId="0" fontId="16" fillId="0" borderId="13" xfId="0" applyFont="1" applyBorder="1" applyAlignment="1" applyProtection="1">
      <alignment horizontal="center"/>
      <protection hidden="1"/>
    </xf>
    <xf numFmtId="0" fontId="17" fillId="0" borderId="1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protection hidden="1"/>
    </xf>
    <xf numFmtId="0" fontId="17" fillId="0" borderId="15" xfId="0" applyFont="1" applyBorder="1" applyAlignment="1" applyProtection="1">
      <alignment horizontal="center" vertical="center"/>
      <protection hidden="1"/>
    </xf>
    <xf numFmtId="0" fontId="17" fillId="0" borderId="22" xfId="0" applyFont="1" applyBorder="1" applyAlignment="1" applyProtection="1">
      <alignment horizontal="center" vertical="center"/>
      <protection hidden="1"/>
    </xf>
    <xf numFmtId="0" fontId="0" fillId="0" borderId="31" xfId="0" applyBorder="1" applyAlignment="1" applyProtection="1">
      <alignment horizontal="center" vertical="center" wrapText="1"/>
      <protection hidden="1"/>
    </xf>
    <xf numFmtId="0" fontId="0" fillId="0" borderId="13"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17" fillId="0" borderId="12" xfId="0" applyFont="1" applyBorder="1" applyAlignment="1" applyProtection="1">
      <alignment horizontal="center" vertical="center"/>
      <protection hidden="1"/>
    </xf>
    <xf numFmtId="0" fontId="0" fillId="0" borderId="8" xfId="0" applyBorder="1" applyAlignment="1" applyProtection="1">
      <alignment horizontal="center" wrapText="1"/>
      <protection hidden="1"/>
    </xf>
    <xf numFmtId="0" fontId="0" fillId="0" borderId="9" xfId="0" applyBorder="1" applyAlignment="1" applyProtection="1">
      <alignment horizontal="center" wrapText="1"/>
      <protection hidden="1"/>
    </xf>
    <xf numFmtId="0" fontId="13"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3" fillId="0" borderId="12" xfId="0" applyFont="1" applyBorder="1" applyAlignment="1">
      <alignment horizontal="center" vertical="center" textRotation="90" wrapText="1"/>
    </xf>
    <xf numFmtId="0" fontId="13" fillId="0" borderId="23" xfId="0" applyFont="1" applyBorder="1" applyAlignment="1">
      <alignment horizontal="center" vertical="center" textRotation="90" wrapText="1"/>
    </xf>
    <xf numFmtId="0" fontId="13" fillId="0" borderId="15" xfId="0" applyFont="1" applyBorder="1" applyAlignment="1">
      <alignment horizontal="center" vertical="center" textRotation="90" wrapText="1"/>
    </xf>
    <xf numFmtId="0" fontId="16" fillId="0" borderId="1" xfId="0" applyFont="1" applyBorder="1" applyAlignment="1">
      <alignment horizontal="left"/>
    </xf>
    <xf numFmtId="0" fontId="0" fillId="0" borderId="1" xfId="0" applyBorder="1" applyAlignment="1">
      <alignment horizontal="left"/>
    </xf>
    <xf numFmtId="0" fontId="0" fillId="0" borderId="24" xfId="0" applyBorder="1" applyAlignment="1">
      <alignment horizontal="left"/>
    </xf>
    <xf numFmtId="0" fontId="21" fillId="9" borderId="8" xfId="0" applyFont="1" applyFill="1" applyBorder="1" applyAlignment="1" applyProtection="1">
      <alignment horizontal="left" vertical="justify"/>
      <protection hidden="1"/>
    </xf>
    <xf numFmtId="0" fontId="21" fillId="9" borderId="9" xfId="0" applyFont="1" applyFill="1" applyBorder="1" applyAlignment="1" applyProtection="1">
      <alignment horizontal="left" vertical="justify"/>
      <protection hidden="1"/>
    </xf>
    <xf numFmtId="0" fontId="21" fillId="9" borderId="10" xfId="0" applyFont="1" applyFill="1" applyBorder="1" applyAlignment="1" applyProtection="1">
      <alignment horizontal="left" vertical="justify"/>
      <protection hidden="1"/>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F1C8A-E0F9-4C37-B0B0-AFF547ACF3CA}">
  <sheetPr>
    <pageSetUpPr fitToPage="1"/>
  </sheetPr>
  <dimension ref="B2:L22"/>
  <sheetViews>
    <sheetView topLeftCell="A15" zoomScaleNormal="100" workbookViewId="0">
      <selection activeCell="F25" sqref="F25"/>
    </sheetView>
  </sheetViews>
  <sheetFormatPr defaultRowHeight="14.4" x14ac:dyDescent="0.3"/>
  <cols>
    <col min="4" max="4" width="71.109375" customWidth="1"/>
    <col min="5" max="5" width="13.5546875" customWidth="1"/>
    <col min="6" max="6" width="12.33203125" customWidth="1"/>
    <col min="7" max="7" width="14.5546875" bestFit="1" customWidth="1"/>
  </cols>
  <sheetData>
    <row r="2" spans="2:12" ht="60" customHeight="1" x14ac:dyDescent="0.6">
      <c r="B2" s="103" t="s">
        <v>34</v>
      </c>
      <c r="C2" s="104"/>
      <c r="D2" s="104"/>
      <c r="E2" s="104"/>
      <c r="F2" s="104"/>
      <c r="G2" s="105"/>
    </row>
    <row r="3" spans="2:12" ht="28.2" customHeight="1" x14ac:dyDescent="0.35">
      <c r="B3" s="111" t="s">
        <v>35</v>
      </c>
      <c r="C3" s="112"/>
      <c r="D3" s="112"/>
      <c r="E3" s="112"/>
      <c r="F3" s="112"/>
      <c r="G3" s="113"/>
      <c r="H3" s="10"/>
      <c r="I3" s="10"/>
      <c r="J3" s="10"/>
      <c r="K3" s="11"/>
      <c r="L3" s="11"/>
    </row>
    <row r="4" spans="2:12" ht="42" x14ac:dyDescent="0.3">
      <c r="B4" s="2" t="s">
        <v>0</v>
      </c>
      <c r="C4" s="106" t="s">
        <v>1</v>
      </c>
      <c r="D4" s="107"/>
      <c r="E4" s="12" t="s">
        <v>9</v>
      </c>
      <c r="F4" s="7" t="s">
        <v>10</v>
      </c>
      <c r="G4" s="13" t="s">
        <v>11</v>
      </c>
    </row>
    <row r="5" spans="2:12" ht="31.2" x14ac:dyDescent="0.3">
      <c r="B5" s="98">
        <v>0.1</v>
      </c>
      <c r="C5" s="19" t="s">
        <v>15</v>
      </c>
      <c r="D5" s="32" t="s">
        <v>28</v>
      </c>
      <c r="E5" s="21"/>
      <c r="F5" s="14"/>
      <c r="G5" s="14"/>
    </row>
    <row r="6" spans="2:12" ht="60" customHeight="1" x14ac:dyDescent="0.3">
      <c r="B6" s="99"/>
      <c r="C6" s="3" t="s">
        <v>2</v>
      </c>
      <c r="D6" s="17" t="s">
        <v>29</v>
      </c>
      <c r="E6" s="28" t="s">
        <v>12</v>
      </c>
      <c r="F6" s="30">
        <f>IF(E6="si",5%," ")</f>
        <v>0.05</v>
      </c>
      <c r="G6" s="108">
        <f>IF(F6=" ",0,F6)+ IF(F7=" ",0,F7)</f>
        <v>0.1</v>
      </c>
    </row>
    <row r="7" spans="2:12" ht="30" customHeight="1" x14ac:dyDescent="0.35">
      <c r="B7" s="100"/>
      <c r="C7" s="3" t="s">
        <v>3</v>
      </c>
      <c r="D7" s="18" t="s">
        <v>16</v>
      </c>
      <c r="E7" s="28" t="s">
        <v>12</v>
      </c>
      <c r="F7" s="31">
        <f>IF(E7="si",5%," ")</f>
        <v>0.05</v>
      </c>
      <c r="G7" s="109"/>
      <c r="J7" s="29"/>
    </row>
    <row r="8" spans="2:12" ht="15" customHeight="1" x14ac:dyDescent="0.3">
      <c r="B8" s="98">
        <v>0.2</v>
      </c>
      <c r="C8" s="20" t="s">
        <v>14</v>
      </c>
      <c r="D8" s="32" t="s">
        <v>17</v>
      </c>
      <c r="E8" s="22"/>
      <c r="F8" s="23"/>
      <c r="G8" s="14"/>
    </row>
    <row r="9" spans="2:12" ht="44.4" x14ac:dyDescent="0.3">
      <c r="B9" s="99"/>
      <c r="C9" s="5" t="s">
        <v>4</v>
      </c>
      <c r="D9" s="16" t="s">
        <v>30</v>
      </c>
      <c r="E9" s="28" t="s">
        <v>12</v>
      </c>
      <c r="F9" s="30">
        <f>IF(E9="si",5%," ")</f>
        <v>0.05</v>
      </c>
      <c r="G9" s="108">
        <f>IF(F9=" ",0,F9)+ IF(F10=" ",0,F10)+ IF(F11=" ",0,F11)+ IF(F12=" ",0,F12)</f>
        <v>0.2</v>
      </c>
    </row>
    <row r="10" spans="2:12" s="4" customFormat="1" ht="46.2" customHeight="1" x14ac:dyDescent="0.35">
      <c r="B10" s="99"/>
      <c r="C10" s="6" t="s">
        <v>5</v>
      </c>
      <c r="D10" s="15" t="s">
        <v>18</v>
      </c>
      <c r="E10" s="28" t="s">
        <v>12</v>
      </c>
      <c r="F10" s="30">
        <f>IF(E10="si",5%," ")</f>
        <v>0.05</v>
      </c>
      <c r="G10" s="110"/>
    </row>
    <row r="11" spans="2:12" ht="72" customHeight="1" x14ac:dyDescent="0.3">
      <c r="B11" s="99"/>
      <c r="C11" s="5" t="s">
        <v>6</v>
      </c>
      <c r="D11" s="15" t="s">
        <v>36</v>
      </c>
      <c r="E11" s="28" t="s">
        <v>12</v>
      </c>
      <c r="F11" s="30">
        <f>IF(E11="si",5%," ")</f>
        <v>0.05</v>
      </c>
      <c r="G11" s="110"/>
    </row>
    <row r="12" spans="2:12" ht="73.2" customHeight="1" x14ac:dyDescent="0.35">
      <c r="B12" s="100"/>
      <c r="C12" s="5" t="s">
        <v>7</v>
      </c>
      <c r="D12" s="15" t="s">
        <v>20</v>
      </c>
      <c r="E12" s="25" t="s">
        <v>12</v>
      </c>
      <c r="F12" s="30">
        <f>IF(E12="si",5%," ")</f>
        <v>0.05</v>
      </c>
      <c r="G12" s="109"/>
    </row>
    <row r="13" spans="2:12" ht="15" customHeight="1" x14ac:dyDescent="0.3">
      <c r="B13" s="98">
        <v>0.7</v>
      </c>
      <c r="C13" s="20" t="s">
        <v>8</v>
      </c>
      <c r="D13" s="32" t="s">
        <v>19</v>
      </c>
      <c r="E13" s="8"/>
      <c r="F13" s="9"/>
      <c r="G13" s="9"/>
    </row>
    <row r="14" spans="2:12" ht="57.6" customHeight="1" x14ac:dyDescent="0.3">
      <c r="B14" s="99"/>
      <c r="C14" s="5" t="s">
        <v>21</v>
      </c>
      <c r="D14" s="16" t="s">
        <v>24</v>
      </c>
      <c r="E14" s="28" t="s">
        <v>12</v>
      </c>
      <c r="F14" s="30">
        <f>IF(E14="si",40%," ")</f>
        <v>0.4</v>
      </c>
      <c r="G14" s="108">
        <f>IF(F14=" ",0,F14)+ IF(F16=" ",0,F16)+ IF(F17=" ",0,F17)</f>
        <v>0.7</v>
      </c>
    </row>
    <row r="15" spans="2:12" ht="55.95" customHeight="1" x14ac:dyDescent="0.3">
      <c r="B15" s="99"/>
      <c r="C15" s="5" t="s">
        <v>22</v>
      </c>
      <c r="D15" s="16" t="s">
        <v>26</v>
      </c>
      <c r="E15" s="1"/>
      <c r="F15" s="24" t="s">
        <v>32</v>
      </c>
      <c r="G15" s="110"/>
    </row>
    <row r="16" spans="2:12" ht="76.95" customHeight="1" x14ac:dyDescent="0.35">
      <c r="B16" s="99"/>
      <c r="C16" s="5" t="s">
        <v>23</v>
      </c>
      <c r="D16" s="16" t="s">
        <v>31</v>
      </c>
      <c r="E16" s="28" t="s">
        <v>12</v>
      </c>
      <c r="F16" s="30">
        <f>IF(E16="si",10%," ")</f>
        <v>0.1</v>
      </c>
      <c r="G16" s="110"/>
    </row>
    <row r="17" spans="2:7" ht="55.2" customHeight="1" x14ac:dyDescent="0.3">
      <c r="B17" s="100"/>
      <c r="C17" s="5" t="s">
        <v>25</v>
      </c>
      <c r="D17" s="16" t="s">
        <v>27</v>
      </c>
      <c r="E17" s="28" t="s">
        <v>12</v>
      </c>
      <c r="F17" s="30">
        <f>IF(E17="si",20%," ")</f>
        <v>0.2</v>
      </c>
      <c r="G17" s="109"/>
    </row>
    <row r="18" spans="2:7" ht="14.4" customHeight="1" x14ac:dyDescent="0.3">
      <c r="B18" s="9">
        <v>1</v>
      </c>
      <c r="C18" s="101" t="s">
        <v>13</v>
      </c>
      <c r="D18" s="102"/>
      <c r="E18" s="1"/>
      <c r="F18" s="9"/>
      <c r="G18" s="26">
        <f>G14+G9+G6</f>
        <v>0.99999999999999989</v>
      </c>
    </row>
    <row r="19" spans="2:7" ht="14.4" customHeight="1" thickBot="1" x14ac:dyDescent="0.35"/>
    <row r="20" spans="2:7" ht="25.5" customHeight="1" thickBot="1" x14ac:dyDescent="0.35">
      <c r="B20" s="147" t="s">
        <v>90</v>
      </c>
      <c r="C20" s="148"/>
      <c r="D20" s="148"/>
      <c r="E20" s="148"/>
      <c r="F20" s="148"/>
      <c r="G20" s="149"/>
    </row>
    <row r="21" spans="2:7" ht="14.4" customHeight="1" x14ac:dyDescent="0.3"/>
    <row r="22" spans="2:7" x14ac:dyDescent="0.3">
      <c r="D22" s="29"/>
    </row>
  </sheetData>
  <sheetProtection algorithmName="SHA-512" hashValue="y3T/5MB4acOTGsPlVnJu7+JpZXD21KJU17ImVOWQS72V694th4pEA4pnqZe4SnvlG2hqjWcmimQ4Gz/2WTfr+Q==" saltValue="BXJe8McQKOu9A1a/r6Sw3A==" spinCount="100000" sheet="1" objects="1" scenarios="1"/>
  <mergeCells count="11">
    <mergeCell ref="B20:G20"/>
    <mergeCell ref="B5:B7"/>
    <mergeCell ref="C18:D18"/>
    <mergeCell ref="B2:G2"/>
    <mergeCell ref="C4:D4"/>
    <mergeCell ref="B8:B12"/>
    <mergeCell ref="B13:B17"/>
    <mergeCell ref="G6:G7"/>
    <mergeCell ref="G9:G12"/>
    <mergeCell ref="G14:G17"/>
    <mergeCell ref="B3:G3"/>
  </mergeCells>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1666FC9-D785-462F-BFA9-31EE344C73CC}">
          <x14:formula1>
            <xm:f>'si - no'!$A$1:$A$2</xm:f>
          </x14:formula1>
          <xm:sqref>E6:E7 E9:E12 E14 E16:E17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ECE5-C44D-457B-A6AB-22FAD34FFFCA}">
  <dimension ref="B1:O111"/>
  <sheetViews>
    <sheetView tabSelected="1" topLeftCell="A16" zoomScale="83" zoomScaleNormal="83" workbookViewId="0">
      <selection activeCell="F31" sqref="F31"/>
    </sheetView>
  </sheetViews>
  <sheetFormatPr defaultRowHeight="14.4" x14ac:dyDescent="0.3"/>
  <cols>
    <col min="2" max="2" width="9.6640625" customWidth="1"/>
    <col min="3" max="3" width="12" customWidth="1"/>
    <col min="4" max="4" width="14.109375" customWidth="1"/>
    <col min="6" max="6" width="17.33203125" customWidth="1"/>
    <col min="7" max="7" width="11.6640625" customWidth="1"/>
    <col min="8" max="8" width="11.88671875" customWidth="1"/>
    <col min="9" max="9" width="18.6640625" customWidth="1"/>
    <col min="10" max="10" width="10.6640625" customWidth="1"/>
  </cols>
  <sheetData>
    <row r="1" spans="2:15" ht="15" thickBot="1" x14ac:dyDescent="0.35">
      <c r="B1" s="29"/>
      <c r="C1" s="29"/>
      <c r="D1" s="29"/>
      <c r="E1" s="29"/>
      <c r="F1" s="29"/>
      <c r="G1" s="29"/>
      <c r="H1" s="29"/>
      <c r="I1" s="29"/>
      <c r="J1" s="29"/>
    </row>
    <row r="2" spans="2:15" ht="55.2" customHeight="1" thickBot="1" x14ac:dyDescent="0.55000000000000004">
      <c r="B2" s="124" t="s">
        <v>39</v>
      </c>
      <c r="C2" s="125"/>
      <c r="D2" s="125"/>
      <c r="E2" s="125"/>
      <c r="F2" s="125"/>
      <c r="G2" s="125"/>
      <c r="H2" s="125"/>
      <c r="I2" s="125"/>
      <c r="J2" s="126"/>
    </row>
    <row r="3" spans="2:15" ht="15" thickBot="1" x14ac:dyDescent="0.35">
      <c r="B3" s="127" t="s">
        <v>88</v>
      </c>
      <c r="C3" s="127"/>
      <c r="D3" s="127"/>
      <c r="E3" s="127"/>
      <c r="F3" s="127"/>
      <c r="G3" s="127"/>
      <c r="H3" s="127"/>
      <c r="I3" s="127"/>
      <c r="J3" s="127"/>
    </row>
    <row r="4" spans="2:15" ht="28.2" customHeight="1" thickBot="1" x14ac:dyDescent="0.35">
      <c r="B4" s="136" t="s">
        <v>89</v>
      </c>
      <c r="C4" s="137"/>
      <c r="D4" s="137"/>
      <c r="E4" s="137"/>
      <c r="F4" s="66">
        <v>118.9</v>
      </c>
      <c r="G4" s="67" t="s">
        <v>37</v>
      </c>
      <c r="H4" s="68">
        <v>118.9</v>
      </c>
      <c r="I4" s="69" t="s">
        <v>38</v>
      </c>
      <c r="J4" s="70">
        <f>H4/F4</f>
        <v>1</v>
      </c>
    </row>
    <row r="5" spans="2:15" ht="15.6" customHeight="1" thickBot="1" x14ac:dyDescent="0.35">
      <c r="B5" s="71"/>
      <c r="C5" s="71"/>
      <c r="D5" s="71"/>
      <c r="E5" s="71"/>
      <c r="F5" s="71"/>
      <c r="G5" s="71"/>
      <c r="H5" s="72"/>
      <c r="I5" s="29"/>
      <c r="J5" s="73"/>
      <c r="K5" s="60"/>
      <c r="L5" s="61"/>
    </row>
    <row r="6" spans="2:15" ht="24" customHeight="1" x14ac:dyDescent="0.3">
      <c r="B6" s="135" t="s">
        <v>71</v>
      </c>
      <c r="C6" s="129"/>
      <c r="D6" s="74"/>
      <c r="E6" s="75"/>
      <c r="F6" s="132" t="s">
        <v>77</v>
      </c>
      <c r="G6" s="133"/>
      <c r="H6" s="134"/>
      <c r="I6" s="76"/>
      <c r="J6" s="77"/>
      <c r="K6" s="60"/>
      <c r="L6" s="61"/>
    </row>
    <row r="7" spans="2:15" ht="15" customHeight="1" thickBot="1" x14ac:dyDescent="0.35">
      <c r="B7" s="130"/>
      <c r="C7" s="131"/>
      <c r="D7" s="78" t="s">
        <v>72</v>
      </c>
      <c r="E7" s="79" t="s">
        <v>73</v>
      </c>
      <c r="F7" s="80" t="s">
        <v>76</v>
      </c>
      <c r="G7" s="80" t="s">
        <v>75</v>
      </c>
      <c r="H7" s="81" t="s">
        <v>74</v>
      </c>
      <c r="I7" s="82"/>
      <c r="J7" s="83"/>
      <c r="K7" s="60"/>
      <c r="L7" s="61"/>
    </row>
    <row r="8" spans="2:15" ht="15" customHeight="1" x14ac:dyDescent="0.3">
      <c r="B8" s="84"/>
      <c r="C8" s="85"/>
      <c r="D8" s="117" t="s">
        <v>78</v>
      </c>
      <c r="E8" s="118"/>
      <c r="F8" s="80" t="s">
        <v>80</v>
      </c>
      <c r="G8" s="116" t="s">
        <v>78</v>
      </c>
      <c r="H8" s="116"/>
      <c r="I8" s="82"/>
      <c r="J8" s="83"/>
      <c r="K8" s="60"/>
      <c r="L8" s="61"/>
    </row>
    <row r="9" spans="2:15" ht="14.4" customHeight="1" thickBot="1" x14ac:dyDescent="0.35">
      <c r="B9" s="86"/>
      <c r="C9" s="71"/>
      <c r="D9" s="87">
        <v>0</v>
      </c>
      <c r="E9" s="87">
        <v>0</v>
      </c>
      <c r="F9" s="87">
        <v>0</v>
      </c>
      <c r="G9" s="87">
        <v>1</v>
      </c>
      <c r="H9" s="87">
        <v>1</v>
      </c>
      <c r="I9" s="82"/>
      <c r="J9" s="83"/>
      <c r="K9" s="60"/>
      <c r="L9" s="61"/>
    </row>
    <row r="10" spans="2:15" ht="13.2" customHeight="1" thickBot="1" x14ac:dyDescent="0.35">
      <c r="B10" s="88" t="s">
        <v>79</v>
      </c>
      <c r="C10" s="89"/>
      <c r="D10" s="90">
        <f>D9*150*J4</f>
        <v>0</v>
      </c>
      <c r="E10" s="90">
        <f>E9*400*J4</f>
        <v>0</v>
      </c>
      <c r="F10" s="90">
        <f>'Impianti-strutture'!B17</f>
        <v>0</v>
      </c>
      <c r="G10" s="90">
        <f>G9*80*J4</f>
        <v>80</v>
      </c>
      <c r="H10" s="90">
        <f>H9*80*J4</f>
        <v>80</v>
      </c>
      <c r="I10" s="91" t="s">
        <v>81</v>
      </c>
      <c r="J10" s="92">
        <f>SUM(D10:H10)</f>
        <v>160</v>
      </c>
    </row>
    <row r="11" spans="2:15" ht="13.2" customHeight="1" thickBot="1" x14ac:dyDescent="0.35">
      <c r="B11" s="29"/>
      <c r="C11" s="29"/>
      <c r="D11" s="29"/>
      <c r="E11" s="29"/>
      <c r="F11" s="29"/>
      <c r="G11" s="29"/>
      <c r="H11" s="29"/>
      <c r="I11" s="29"/>
      <c r="J11" s="29"/>
    </row>
    <row r="12" spans="2:15" ht="13.2" customHeight="1" x14ac:dyDescent="0.3">
      <c r="B12" s="135" t="s">
        <v>82</v>
      </c>
      <c r="C12" s="129"/>
      <c r="D12" s="74"/>
      <c r="E12" s="75"/>
      <c r="F12" s="115" t="s">
        <v>83</v>
      </c>
      <c r="G12" s="76"/>
      <c r="H12" s="76"/>
      <c r="I12" s="76"/>
      <c r="J12" s="77"/>
      <c r="O12" s="41"/>
    </row>
    <row r="13" spans="2:15" ht="13.2" customHeight="1" thickBot="1" x14ac:dyDescent="0.35">
      <c r="B13" s="130"/>
      <c r="C13" s="131"/>
      <c r="D13" s="79" t="s">
        <v>72</v>
      </c>
      <c r="E13" s="80" t="s">
        <v>73</v>
      </c>
      <c r="F13" s="116"/>
      <c r="G13" s="82"/>
      <c r="H13" s="82"/>
      <c r="I13" s="82"/>
      <c r="J13" s="83"/>
    </row>
    <row r="14" spans="2:15" ht="13.2" customHeight="1" x14ac:dyDescent="0.3">
      <c r="B14" s="84"/>
      <c r="C14" s="85"/>
      <c r="D14" s="117" t="s">
        <v>78</v>
      </c>
      <c r="E14" s="118"/>
      <c r="F14" s="80" t="s">
        <v>78</v>
      </c>
      <c r="G14" s="114"/>
      <c r="H14" s="114"/>
      <c r="I14" s="82"/>
      <c r="J14" s="83"/>
    </row>
    <row r="15" spans="2:15" ht="15" thickBot="1" x14ac:dyDescent="0.35">
      <c r="B15" s="86"/>
      <c r="C15" s="71"/>
      <c r="D15" s="93"/>
      <c r="E15" s="93"/>
      <c r="F15" s="93"/>
      <c r="G15" s="82"/>
      <c r="H15" s="82"/>
      <c r="I15" s="82"/>
      <c r="J15" s="83"/>
    </row>
    <row r="16" spans="2:15" ht="15" thickBot="1" x14ac:dyDescent="0.35">
      <c r="B16" s="88" t="s">
        <v>79</v>
      </c>
      <c r="C16" s="89"/>
      <c r="D16" s="94">
        <f>D15*150*J4</f>
        <v>0</v>
      </c>
      <c r="E16" s="94">
        <f>E15*400*J4</f>
        <v>0</v>
      </c>
      <c r="F16" s="94">
        <f>F15*100*J4</f>
        <v>0</v>
      </c>
      <c r="G16" s="122"/>
      <c r="H16" s="123"/>
      <c r="I16" s="91" t="s">
        <v>81</v>
      </c>
      <c r="J16" s="92">
        <f>SUM(D16:F16)</f>
        <v>0</v>
      </c>
    </row>
    <row r="17" spans="2:15" ht="15" thickBot="1" x14ac:dyDescent="0.35">
      <c r="B17" s="29"/>
      <c r="C17" s="29"/>
      <c r="D17" s="29"/>
      <c r="E17" s="29"/>
      <c r="F17" s="29"/>
      <c r="G17" s="29"/>
      <c r="H17" s="29"/>
      <c r="I17" s="29"/>
      <c r="J17" s="29"/>
    </row>
    <row r="18" spans="2:15" ht="22.2" customHeight="1" x14ac:dyDescent="0.3">
      <c r="B18" s="128" t="s">
        <v>84</v>
      </c>
      <c r="C18" s="129"/>
      <c r="D18" s="74"/>
      <c r="E18" s="75"/>
      <c r="F18" s="115" t="s">
        <v>40</v>
      </c>
      <c r="G18" s="95"/>
      <c r="H18" s="95"/>
      <c r="I18" s="95"/>
      <c r="J18" s="96"/>
      <c r="O18" s="41"/>
    </row>
    <row r="19" spans="2:15" ht="22.95" customHeight="1" thickBot="1" x14ac:dyDescent="0.35">
      <c r="B19" s="130"/>
      <c r="C19" s="131"/>
      <c r="D19" s="79" t="s">
        <v>72</v>
      </c>
      <c r="E19" s="80" t="s">
        <v>73</v>
      </c>
      <c r="F19" s="116"/>
      <c r="G19" s="29"/>
      <c r="H19" s="29"/>
      <c r="I19" s="29"/>
      <c r="J19" s="97"/>
    </row>
    <row r="20" spans="2:15" ht="13.2" customHeight="1" x14ac:dyDescent="0.3">
      <c r="B20" s="84"/>
      <c r="C20" s="85"/>
      <c r="D20" s="117" t="s">
        <v>78</v>
      </c>
      <c r="E20" s="118"/>
      <c r="F20" s="80" t="s">
        <v>85</v>
      </c>
      <c r="G20" s="119"/>
      <c r="H20" s="119"/>
      <c r="I20" s="29"/>
      <c r="J20" s="97"/>
    </row>
    <row r="21" spans="2:15" ht="15" thickBot="1" x14ac:dyDescent="0.35">
      <c r="B21" s="86"/>
      <c r="C21" s="71"/>
      <c r="D21" s="93">
        <v>0</v>
      </c>
      <c r="E21" s="93">
        <v>0</v>
      </c>
      <c r="F21" s="93">
        <v>0</v>
      </c>
      <c r="G21" s="29"/>
      <c r="H21" s="29"/>
      <c r="I21" s="29"/>
      <c r="J21" s="97"/>
    </row>
    <row r="22" spans="2:15" ht="15" thickBot="1" x14ac:dyDescent="0.35">
      <c r="B22" s="88" t="s">
        <v>79</v>
      </c>
      <c r="C22" s="89"/>
      <c r="D22" s="94">
        <f>D21*150*J4</f>
        <v>0</v>
      </c>
      <c r="E22" s="94">
        <f>E21*400*J4</f>
        <v>0</v>
      </c>
      <c r="F22" s="94">
        <f>'Impianti-strutture'!B8</f>
        <v>0</v>
      </c>
      <c r="G22" s="122"/>
      <c r="H22" s="123"/>
      <c r="I22" s="91" t="s">
        <v>81</v>
      </c>
      <c r="J22" s="92">
        <f>SUM(D22:F22)</f>
        <v>0</v>
      </c>
    </row>
    <row r="23" spans="2:15" ht="15" thickBot="1" x14ac:dyDescent="0.35">
      <c r="B23" s="29"/>
      <c r="C23" s="29"/>
      <c r="D23" s="29"/>
      <c r="E23" s="29"/>
      <c r="F23" s="29"/>
      <c r="G23" s="29"/>
      <c r="H23" s="29"/>
      <c r="I23" s="29"/>
      <c r="J23" s="29"/>
    </row>
    <row r="24" spans="2:15" ht="25.5" customHeight="1" thickBot="1" x14ac:dyDescent="0.35">
      <c r="B24" s="120" t="s">
        <v>90</v>
      </c>
      <c r="C24" s="121"/>
      <c r="D24" s="121"/>
      <c r="E24" s="121"/>
      <c r="F24" s="121"/>
      <c r="G24" s="121"/>
      <c r="H24" s="121"/>
      <c r="I24" s="121"/>
      <c r="J24" s="121"/>
    </row>
    <row r="61" ht="17.399999999999999" customHeight="1" x14ac:dyDescent="0.3"/>
    <row r="62" ht="29.4" customHeight="1" x14ac:dyDescent="0.3"/>
    <row r="63" ht="14.4" customHeight="1" x14ac:dyDescent="0.3"/>
    <row r="81" spans="2:2" x14ac:dyDescent="0.3">
      <c r="B81" s="52"/>
    </row>
    <row r="82" spans="2:2" x14ac:dyDescent="0.3">
      <c r="B82" s="52"/>
    </row>
    <row r="83" spans="2:2" x14ac:dyDescent="0.3">
      <c r="B83" s="52"/>
    </row>
    <row r="84" spans="2:2" x14ac:dyDescent="0.3">
      <c r="B84" s="52"/>
    </row>
    <row r="85" spans="2:2" x14ac:dyDescent="0.3">
      <c r="B85" s="52"/>
    </row>
    <row r="86" spans="2:2" x14ac:dyDescent="0.3">
      <c r="B86" s="52"/>
    </row>
    <row r="87" spans="2:2" x14ac:dyDescent="0.3">
      <c r="B87" s="52"/>
    </row>
    <row r="88" spans="2:2" x14ac:dyDescent="0.3">
      <c r="B88" s="52"/>
    </row>
    <row r="89" spans="2:2" x14ac:dyDescent="0.3">
      <c r="B89" s="52"/>
    </row>
    <row r="90" spans="2:2" x14ac:dyDescent="0.3">
      <c r="B90" s="52"/>
    </row>
    <row r="92" spans="2:2" x14ac:dyDescent="0.3">
      <c r="B92" s="52"/>
    </row>
    <row r="93" spans="2:2" x14ac:dyDescent="0.3">
      <c r="B93" s="52"/>
    </row>
    <row r="94" spans="2:2" x14ac:dyDescent="0.3">
      <c r="B94" s="52"/>
    </row>
    <row r="95" spans="2:2" x14ac:dyDescent="0.3">
      <c r="B95" s="52"/>
    </row>
    <row r="96" spans="2:2" x14ac:dyDescent="0.3">
      <c r="B96" s="52"/>
    </row>
    <row r="97" spans="2:2" x14ac:dyDescent="0.3">
      <c r="B97" s="52"/>
    </row>
    <row r="98" spans="2:2" x14ac:dyDescent="0.3">
      <c r="B98" s="52"/>
    </row>
    <row r="99" spans="2:2" x14ac:dyDescent="0.3">
      <c r="B99" s="52"/>
    </row>
    <row r="100" spans="2:2" x14ac:dyDescent="0.3">
      <c r="B100" s="52"/>
    </row>
    <row r="101" spans="2:2" x14ac:dyDescent="0.3">
      <c r="B101" s="52"/>
    </row>
    <row r="102" spans="2:2" x14ac:dyDescent="0.3">
      <c r="B102" s="52"/>
    </row>
    <row r="103" spans="2:2" x14ac:dyDescent="0.3">
      <c r="B103" s="52"/>
    </row>
    <row r="104" spans="2:2" x14ac:dyDescent="0.3">
      <c r="B104" s="52"/>
    </row>
    <row r="105" spans="2:2" x14ac:dyDescent="0.3">
      <c r="B105" s="52"/>
    </row>
    <row r="106" spans="2:2" x14ac:dyDescent="0.3">
      <c r="B106" s="52"/>
    </row>
    <row r="107" spans="2:2" x14ac:dyDescent="0.3">
      <c r="B107" s="52"/>
    </row>
    <row r="108" spans="2:2" x14ac:dyDescent="0.3">
      <c r="B108" s="52"/>
    </row>
    <row r="109" spans="2:2" x14ac:dyDescent="0.3">
      <c r="B109" s="52"/>
    </row>
    <row r="110" spans="2:2" x14ac:dyDescent="0.3">
      <c r="B110" s="52"/>
    </row>
    <row r="111" spans="2:2" x14ac:dyDescent="0.3">
      <c r="B111" s="52"/>
    </row>
  </sheetData>
  <sheetProtection algorithmName="SHA-512" hashValue="c9jxC3LQd5IGqqFY3OPoPsPrz76KB6RriQUFeS8QCirnwxUE1MV4ZNOuVV+VMXqM+Kjf46YFucjMw2Y9x7V/ZA==" saltValue="noNMPDLdMDxefB8onK5iGA==" spinCount="100000" sheet="1" objects="1" scenarios="1"/>
  <mergeCells count="18">
    <mergeCell ref="B2:J2"/>
    <mergeCell ref="B3:J3"/>
    <mergeCell ref="B18:C19"/>
    <mergeCell ref="F18:F19"/>
    <mergeCell ref="F6:H6"/>
    <mergeCell ref="B6:C7"/>
    <mergeCell ref="D8:E8"/>
    <mergeCell ref="G8:H8"/>
    <mergeCell ref="B4:E4"/>
    <mergeCell ref="G16:H16"/>
    <mergeCell ref="B12:C13"/>
    <mergeCell ref="D14:E14"/>
    <mergeCell ref="G14:H14"/>
    <mergeCell ref="F12:F13"/>
    <mergeCell ref="D20:E20"/>
    <mergeCell ref="G20:H20"/>
    <mergeCell ref="B24:J24"/>
    <mergeCell ref="G22:H22"/>
  </mergeCells>
  <phoneticPr fontId="1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497F1-5234-44EB-9C1C-E7D65DB667AA}">
  <dimension ref="A1:G37"/>
  <sheetViews>
    <sheetView topLeftCell="A6" workbookViewId="0">
      <selection activeCell="A20" sqref="A20:G27"/>
    </sheetView>
  </sheetViews>
  <sheetFormatPr defaultRowHeight="14.4" x14ac:dyDescent="0.3"/>
  <cols>
    <col min="1" max="1" width="15" customWidth="1"/>
  </cols>
  <sheetData>
    <row r="1" spans="1:2" ht="15" thickBot="1" x14ac:dyDescent="0.35">
      <c r="A1" s="33" t="s">
        <v>42</v>
      </c>
      <c r="B1" s="34">
        <f>'Calcolo CP'!J4</f>
        <v>1</v>
      </c>
    </row>
    <row r="2" spans="1:2" x14ac:dyDescent="0.3">
      <c r="A2" s="63" t="s">
        <v>43</v>
      </c>
      <c r="B2" s="64" t="s">
        <v>44</v>
      </c>
    </row>
    <row r="3" spans="1:2" x14ac:dyDescent="0.3">
      <c r="A3" s="35"/>
      <c r="B3" s="36">
        <f>'Calcolo CP'!F21</f>
        <v>0</v>
      </c>
    </row>
    <row r="4" spans="1:2" x14ac:dyDescent="0.3">
      <c r="A4" s="37" t="s">
        <v>45</v>
      </c>
      <c r="B4" s="38">
        <v>300</v>
      </c>
    </row>
    <row r="5" spans="1:2" x14ac:dyDescent="0.3">
      <c r="A5" s="37" t="s">
        <v>46</v>
      </c>
      <c r="B5" s="65">
        <f>B4*B3*B1</f>
        <v>0</v>
      </c>
    </row>
    <row r="6" spans="1:2" x14ac:dyDescent="0.3">
      <c r="A6" s="37" t="s">
        <v>47</v>
      </c>
      <c r="B6" s="43">
        <f>G27</f>
        <v>1.3005</v>
      </c>
    </row>
    <row r="7" spans="1:2" x14ac:dyDescent="0.3">
      <c r="A7" s="37" t="s">
        <v>48</v>
      </c>
      <c r="B7" s="38">
        <f>IF(B5&lt;25000,0.03+10/(25000^0.4),0.03+10/(B5^0.4))</f>
        <v>0.20411011265922477</v>
      </c>
    </row>
    <row r="8" spans="1:2" ht="15" thickBot="1" x14ac:dyDescent="0.35">
      <c r="A8" s="39" t="s">
        <v>41</v>
      </c>
      <c r="B8" s="40">
        <f>B5*B6*B7*1.25</f>
        <v>0</v>
      </c>
    </row>
    <row r="10" spans="1:2" ht="15" thickBot="1" x14ac:dyDescent="0.35"/>
    <row r="11" spans="1:2" ht="15" thickBot="1" x14ac:dyDescent="0.35">
      <c r="A11" s="33" t="s">
        <v>42</v>
      </c>
      <c r="B11" s="34">
        <f>'Calcolo CP'!J4</f>
        <v>1</v>
      </c>
    </row>
    <row r="12" spans="1:2" x14ac:dyDescent="0.3">
      <c r="A12" s="53" t="s">
        <v>64</v>
      </c>
      <c r="B12" s="54" t="s">
        <v>68</v>
      </c>
    </row>
    <row r="13" spans="1:2" x14ac:dyDescent="0.3">
      <c r="A13" s="55" t="s">
        <v>69</v>
      </c>
    </row>
    <row r="14" spans="1:2" x14ac:dyDescent="0.3">
      <c r="A14" s="55" t="s">
        <v>70</v>
      </c>
      <c r="B14" s="59">
        <f>'Calcolo CP'!F9</f>
        <v>0</v>
      </c>
    </row>
    <row r="15" spans="1:2" x14ac:dyDescent="0.3">
      <c r="A15" s="55" t="s">
        <v>47</v>
      </c>
      <c r="B15" s="62">
        <f>G37</f>
        <v>2.0527499999999996</v>
      </c>
    </row>
    <row r="16" spans="1:2" x14ac:dyDescent="0.3">
      <c r="A16" s="55" t="s">
        <v>48</v>
      </c>
      <c r="B16" s="56">
        <f>IF(B14&lt;25000,0.03+10/(25000^0.4),0.03+10/(B14^0.4))</f>
        <v>0.20411011265922477</v>
      </c>
    </row>
    <row r="17" spans="1:7" ht="15" thickBot="1" x14ac:dyDescent="0.35">
      <c r="A17" s="57" t="s">
        <v>41</v>
      </c>
      <c r="B17" s="58">
        <f>B14*B15*B16*1.25</f>
        <v>0</v>
      </c>
    </row>
    <row r="19" spans="1:7" ht="15" thickBot="1" x14ac:dyDescent="0.35"/>
    <row r="20" spans="1:7" ht="18.600000000000001" thickBot="1" x14ac:dyDescent="0.4">
      <c r="A20" s="138" t="s">
        <v>62</v>
      </c>
      <c r="B20" s="139"/>
      <c r="C20" s="139"/>
      <c r="D20" s="139"/>
      <c r="E20" s="139"/>
      <c r="F20" s="139"/>
      <c r="G20" s="140"/>
    </row>
    <row r="21" spans="1:7" ht="28.8" x14ac:dyDescent="0.3">
      <c r="A21" s="141" t="s">
        <v>53</v>
      </c>
      <c r="B21" s="44"/>
      <c r="C21" s="44"/>
      <c r="D21" s="44"/>
      <c r="E21" s="45" t="s">
        <v>47</v>
      </c>
      <c r="F21" s="45" t="s">
        <v>55</v>
      </c>
      <c r="G21" s="46" t="s">
        <v>60</v>
      </c>
    </row>
    <row r="22" spans="1:7" x14ac:dyDescent="0.3">
      <c r="A22" s="142"/>
      <c r="B22" s="42" t="s">
        <v>54</v>
      </c>
      <c r="C22" s="144" t="s">
        <v>43</v>
      </c>
      <c r="D22" s="145"/>
      <c r="E22" s="1">
        <v>0.85</v>
      </c>
      <c r="F22" s="1"/>
      <c r="G22" s="47"/>
    </row>
    <row r="23" spans="1:7" x14ac:dyDescent="0.3">
      <c r="A23" s="142"/>
      <c r="B23" s="42" t="s">
        <v>86</v>
      </c>
      <c r="C23" s="1" t="s">
        <v>59</v>
      </c>
      <c r="D23" s="1"/>
      <c r="E23" s="1"/>
      <c r="F23" s="1">
        <v>0</v>
      </c>
      <c r="G23" s="47"/>
    </row>
    <row r="24" spans="1:7" x14ac:dyDescent="0.3">
      <c r="A24" s="142"/>
      <c r="B24" s="42" t="s">
        <v>51</v>
      </c>
      <c r="C24" s="145" t="s">
        <v>58</v>
      </c>
      <c r="D24" s="145"/>
      <c r="E24" s="1"/>
      <c r="F24" s="1">
        <v>0.18</v>
      </c>
      <c r="G24" s="47"/>
    </row>
    <row r="25" spans="1:7" x14ac:dyDescent="0.3">
      <c r="A25" s="142"/>
      <c r="B25" s="42" t="s">
        <v>52</v>
      </c>
      <c r="C25" s="145" t="s">
        <v>57</v>
      </c>
      <c r="D25" s="145"/>
      <c r="E25" s="1"/>
      <c r="F25" s="1">
        <v>0.55000000000000004</v>
      </c>
      <c r="G25" s="47"/>
    </row>
    <row r="26" spans="1:7" x14ac:dyDescent="0.3">
      <c r="A26" s="142"/>
      <c r="B26" s="42" t="s">
        <v>87</v>
      </c>
      <c r="C26" s="145" t="s">
        <v>56</v>
      </c>
      <c r="D26" s="145"/>
      <c r="E26" s="1"/>
      <c r="F26" s="1">
        <v>0.62</v>
      </c>
      <c r="G26" s="48"/>
    </row>
    <row r="27" spans="1:7" ht="15" thickBot="1" x14ac:dyDescent="0.35">
      <c r="A27" s="143"/>
      <c r="B27" s="49" t="s">
        <v>50</v>
      </c>
      <c r="C27" s="146" t="s">
        <v>61</v>
      </c>
      <c r="D27" s="146"/>
      <c r="E27" s="50"/>
      <c r="F27" s="50">
        <v>0.18</v>
      </c>
      <c r="G27" s="51">
        <f>SUM(F22:F27)*E22</f>
        <v>1.3005</v>
      </c>
    </row>
    <row r="29" spans="1:7" ht="15" thickBot="1" x14ac:dyDescent="0.35"/>
    <row r="30" spans="1:7" ht="18.600000000000001" thickBot="1" x14ac:dyDescent="0.4">
      <c r="A30" s="138" t="s">
        <v>63</v>
      </c>
      <c r="B30" s="139"/>
      <c r="C30" s="139"/>
      <c r="D30" s="139"/>
      <c r="E30" s="139"/>
      <c r="F30" s="139"/>
      <c r="G30" s="140"/>
    </row>
    <row r="31" spans="1:7" ht="28.8" x14ac:dyDescent="0.3">
      <c r="A31" s="141" t="s">
        <v>53</v>
      </c>
      <c r="B31" s="44"/>
      <c r="C31" s="44"/>
      <c r="D31" s="44"/>
      <c r="E31" s="45" t="s">
        <v>47</v>
      </c>
      <c r="F31" s="45" t="s">
        <v>55</v>
      </c>
      <c r="G31" s="46" t="s">
        <v>60</v>
      </c>
    </row>
    <row r="32" spans="1:7" x14ac:dyDescent="0.3">
      <c r="A32" s="142"/>
      <c r="B32" s="42" t="s">
        <v>66</v>
      </c>
      <c r="C32" s="144" t="s">
        <v>65</v>
      </c>
      <c r="D32" s="145"/>
      <c r="E32" s="1">
        <v>1.1499999999999999</v>
      </c>
      <c r="F32" s="1"/>
      <c r="G32" s="47"/>
    </row>
    <row r="33" spans="1:7" x14ac:dyDescent="0.3">
      <c r="A33" s="142"/>
      <c r="B33" s="42" t="s">
        <v>86</v>
      </c>
      <c r="C33" s="1" t="s">
        <v>59</v>
      </c>
      <c r="D33" s="1"/>
      <c r="E33" s="1"/>
      <c r="F33" s="1">
        <v>0</v>
      </c>
      <c r="G33" s="47"/>
    </row>
    <row r="34" spans="1:7" x14ac:dyDescent="0.3">
      <c r="A34" s="142"/>
      <c r="B34" s="42" t="s">
        <v>51</v>
      </c>
      <c r="C34" s="145" t="s">
        <v>58</v>
      </c>
      <c r="D34" s="145"/>
      <c r="E34" s="1"/>
      <c r="F34" s="1">
        <v>0.37</v>
      </c>
      <c r="G34" s="47"/>
    </row>
    <row r="35" spans="1:7" x14ac:dyDescent="0.3">
      <c r="A35" s="142"/>
      <c r="B35" s="42" t="s">
        <v>52</v>
      </c>
      <c r="C35" s="145" t="s">
        <v>57</v>
      </c>
      <c r="D35" s="145"/>
      <c r="E35" s="1"/>
      <c r="F35" s="1">
        <v>0.74</v>
      </c>
      <c r="G35" s="47"/>
    </row>
    <row r="36" spans="1:7" x14ac:dyDescent="0.3">
      <c r="A36" s="142"/>
      <c r="B36" s="42" t="s">
        <v>87</v>
      </c>
      <c r="C36" s="145" t="s">
        <v>56</v>
      </c>
      <c r="D36" s="145"/>
      <c r="E36" s="1"/>
      <c r="F36" s="1">
        <v>0.63500000000000001</v>
      </c>
      <c r="G36" s="48"/>
    </row>
    <row r="37" spans="1:7" ht="15" thickBot="1" x14ac:dyDescent="0.35">
      <c r="A37" s="143"/>
      <c r="B37" s="49" t="s">
        <v>49</v>
      </c>
      <c r="C37" s="146" t="s">
        <v>67</v>
      </c>
      <c r="D37" s="146"/>
      <c r="E37" s="50"/>
      <c r="F37" s="50">
        <v>0.04</v>
      </c>
      <c r="G37" s="51">
        <f>SUM(F32:F37)*E32</f>
        <v>2.0527499999999996</v>
      </c>
    </row>
  </sheetData>
  <mergeCells count="14">
    <mergeCell ref="A30:G30"/>
    <mergeCell ref="A31:A37"/>
    <mergeCell ref="C32:D32"/>
    <mergeCell ref="C34:D34"/>
    <mergeCell ref="C35:D35"/>
    <mergeCell ref="C36:D36"/>
    <mergeCell ref="C37:D37"/>
    <mergeCell ref="A20:G20"/>
    <mergeCell ref="A21:A27"/>
    <mergeCell ref="C22:D22"/>
    <mergeCell ref="C24:D24"/>
    <mergeCell ref="C25:D25"/>
    <mergeCell ref="C26:D26"/>
    <mergeCell ref="C27:D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3FF70-5AAF-4EF0-A298-C5489A488E33}">
  <dimension ref="A1:A2"/>
  <sheetViews>
    <sheetView workbookViewId="0">
      <selection activeCell="D19" sqref="D19"/>
    </sheetView>
  </sheetViews>
  <sheetFormatPr defaultRowHeight="14.4" x14ac:dyDescent="0.3"/>
  <sheetData>
    <row r="1" spans="1:1" ht="18" x14ac:dyDescent="0.35">
      <c r="A1" s="27" t="s">
        <v>12</v>
      </c>
    </row>
    <row r="2" spans="1:1" ht="18" x14ac:dyDescent="0.35">
      <c r="A2" s="27"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Tabella 1</vt:lpstr>
      <vt:lpstr>Calcolo CP</vt:lpstr>
      <vt:lpstr>Impianti-strutture</vt:lpstr>
      <vt:lpstr>si - no</vt:lpstr>
      <vt:lpstr>'Tabella 1'!_Hlk134038974</vt:lpstr>
      <vt:lpstr>'Tabella 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Franco Luraschi</cp:lastModifiedBy>
  <dcterms:created xsi:type="dcterms:W3CDTF">2023-05-08T19:24:38Z</dcterms:created>
  <dcterms:modified xsi:type="dcterms:W3CDTF">2024-02-05T17:09:28Z</dcterms:modified>
</cp:coreProperties>
</file>