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K:\Ufficio\07 Documenti\Ordine INGEGNERI MI\COMMISSIONI FL\820081 Com. Sic. Ant\011 TARIFFA\2026\F4 Rin.CPI.VVF\"/>
    </mc:Choice>
  </mc:AlternateContent>
  <xr:revisionPtr revIDLastSave="0" documentId="13_ncr:1_{B1050D04-A48D-473C-AEB6-BE9631C946DC}" xr6:coauthVersionLast="47" xr6:coauthVersionMax="47" xr10:uidLastSave="{00000000-0000-0000-0000-000000000000}"/>
  <workbookProtection workbookAlgorithmName="SHA-512" workbookHashValue="FsUGtbYzDCFGc+zhzqie4W1XxmHsCrj1F0lf4tU7Qno3lslFaMbpVzVDk5dOdR6zTmmP4LEGlNFTPzonALyWlA==" workbookSaltValue="1XKt3y3ijj/qq7cErAWZZQ==" workbookSpinCount="100000" lockStructure="1"/>
  <bookViews>
    <workbookView xWindow="43080" yWindow="-120" windowWidth="29040" windowHeight="15720" firstSheet="4" activeTab="8" xr2:uid="{1865FE0C-1E3A-4167-BDA4-2553F14228AD}"/>
  </bookViews>
  <sheets>
    <sheet name="IDRICI" sheetId="1" state="hidden" r:id="rId1"/>
    <sheet name="PASSIVA" sheetId="7" state="hidden" r:id="rId2"/>
    <sheet name="ATTIVA" sheetId="9" state="hidden" r:id="rId3"/>
    <sheet name="IMPIANTI" sheetId="8" state="hidden" r:id="rId4"/>
    <sheet name="Calcolo CP" sheetId="10" r:id="rId5"/>
    <sheet name="Tabella 1" sheetId="3" r:id="rId6"/>
    <sheet name="si-no" sheetId="11" state="hidden" r:id="rId7"/>
    <sheet name="Tabella 2" sheetId="2" r:id="rId8"/>
    <sheet name="Tabella 3" sheetId="5" r:id="rId9"/>
    <sheet name="Foglio5" sheetId="4" state="hidden" r:id="rId10"/>
  </sheets>
  <definedNames>
    <definedName name="_Hlk134035875" localSheetId="5">'Tabella 1'!$C$8</definedName>
    <definedName name="_Hlk134038974" localSheetId="5">'Tabella 1'!$B$5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10" l="1"/>
  <c r="G57" i="10"/>
  <c r="B1" i="8"/>
  <c r="B1" i="9"/>
  <c r="B1" i="7"/>
  <c r="B1" i="1"/>
  <c r="F14" i="3"/>
  <c r="F12" i="3"/>
  <c r="F10" i="3"/>
  <c r="F9" i="3"/>
  <c r="F7" i="3"/>
  <c r="F6" i="3"/>
  <c r="N18" i="5" l="1"/>
  <c r="N15" i="5"/>
  <c r="N12" i="5"/>
  <c r="N9" i="5"/>
  <c r="N6" i="5"/>
  <c r="G6" i="3" l="1"/>
  <c r="G9" i="3"/>
  <c r="G12" i="3"/>
  <c r="C82" i="1"/>
  <c r="C84" i="1" s="1"/>
  <c r="C85" i="1" s="1"/>
  <c r="J43" i="10" s="1"/>
  <c r="C74" i="1"/>
  <c r="C66" i="1"/>
  <c r="C68" i="1" s="1"/>
  <c r="C69" i="1" s="1"/>
  <c r="J37" i="10" s="1"/>
  <c r="B80" i="1"/>
  <c r="B82" i="1" s="1"/>
  <c r="G43" i="10" s="1"/>
  <c r="B72" i="1"/>
  <c r="B74" i="1" s="1"/>
  <c r="G40" i="10" s="1"/>
  <c r="B64" i="1"/>
  <c r="B66" i="1" s="1"/>
  <c r="G37" i="10" s="1"/>
  <c r="G15" i="3" l="1"/>
  <c r="B76" i="1"/>
  <c r="B77" i="1" s="1"/>
  <c r="H40" i="10" s="1"/>
  <c r="B68" i="1"/>
  <c r="B69" i="1" s="1"/>
  <c r="H37" i="10" s="1"/>
  <c r="L37" i="10" s="1"/>
  <c r="C76" i="1"/>
  <c r="C77" i="1" s="1"/>
  <c r="J40" i="10" s="1"/>
  <c r="B84" i="1"/>
  <c r="B85" i="1" s="1"/>
  <c r="H43" i="10" s="1"/>
  <c r="L43" i="10" s="1"/>
  <c r="L40" i="10" l="1"/>
  <c r="B27" i="8" l="1"/>
  <c r="E28" i="8" s="1"/>
  <c r="E29" i="8" s="1"/>
  <c r="C29" i="8"/>
  <c r="B11" i="9"/>
  <c r="B3" i="9"/>
  <c r="B3" i="8"/>
  <c r="B19" i="8"/>
  <c r="B11" i="8"/>
  <c r="C21" i="8"/>
  <c r="C13" i="8"/>
  <c r="C15" i="8" s="1"/>
  <c r="C16" i="8" s="1"/>
  <c r="J10" i="10" s="1"/>
  <c r="C5" i="8"/>
  <c r="C13" i="9"/>
  <c r="C5" i="9"/>
  <c r="C7" i="9" s="1"/>
  <c r="C8" i="9" s="1"/>
  <c r="J49" i="10" s="1"/>
  <c r="C5" i="7"/>
  <c r="C58" i="1"/>
  <c r="C50" i="1"/>
  <c r="C39" i="1"/>
  <c r="C28" i="1"/>
  <c r="C30" i="1" s="1"/>
  <c r="C17" i="1"/>
  <c r="C19" i="1" s="1"/>
  <c r="C20" i="1" s="1"/>
  <c r="J22" i="10" s="1"/>
  <c r="C6" i="1"/>
  <c r="C8" i="1" s="1"/>
  <c r="B3" i="7"/>
  <c r="B56" i="1"/>
  <c r="B45" i="1"/>
  <c r="B34" i="1"/>
  <c r="B35" i="1" s="1"/>
  <c r="B36" i="1" s="1"/>
  <c r="B23" i="1"/>
  <c r="B24" i="1" s="1"/>
  <c r="B25" i="1" s="1"/>
  <c r="B12" i="1"/>
  <c r="B13" i="1" s="1"/>
  <c r="B14" i="1" s="1"/>
  <c r="B4" i="1"/>
  <c r="B5" i="1" s="1"/>
  <c r="C31" i="8" l="1"/>
  <c r="C32" i="8" s="1"/>
  <c r="J16" i="10" s="1"/>
  <c r="B6" i="1"/>
  <c r="B5" i="9"/>
  <c r="G49" i="10" s="1"/>
  <c r="B13" i="8"/>
  <c r="B15" i="8" s="1"/>
  <c r="B16" i="8" s="1"/>
  <c r="H10" i="10" s="1"/>
  <c r="L10" i="10" s="1"/>
  <c r="B5" i="7"/>
  <c r="G46" i="10" s="1"/>
  <c r="C23" i="8"/>
  <c r="C24" i="8" s="1"/>
  <c r="J13" i="10" s="1"/>
  <c r="C7" i="8"/>
  <c r="C8" i="8" s="1"/>
  <c r="J7" i="10" s="1"/>
  <c r="C31" i="1"/>
  <c r="J25" i="10" s="1"/>
  <c r="C52" i="1"/>
  <c r="C53" i="1" s="1"/>
  <c r="J31" i="10" s="1"/>
  <c r="C15" i="9"/>
  <c r="C16" i="9" s="1"/>
  <c r="J52" i="10" s="1"/>
  <c r="C7" i="7"/>
  <c r="C8" i="7" s="1"/>
  <c r="J46" i="10" s="1"/>
  <c r="C60" i="1"/>
  <c r="C61" i="1" s="1"/>
  <c r="J34" i="10" s="1"/>
  <c r="C41" i="1"/>
  <c r="C42" i="1" s="1"/>
  <c r="J28" i="10" s="1"/>
  <c r="B27" i="1"/>
  <c r="B46" i="1"/>
  <c r="B47" i="1" s="1"/>
  <c r="B49" i="1"/>
  <c r="B38" i="1"/>
  <c r="B16" i="1"/>
  <c r="B28" i="1" l="1"/>
  <c r="G25" i="10" s="1"/>
  <c r="B17" i="1"/>
  <c r="G22" i="10" s="1"/>
  <c r="B39" i="1"/>
  <c r="B41" i="1" s="1"/>
  <c r="B42" i="1" s="1"/>
  <c r="H28" i="10" s="1"/>
  <c r="L28" i="10" s="1"/>
  <c r="B5" i="8"/>
  <c r="B13" i="9"/>
  <c r="G52" i="10" s="1"/>
  <c r="B7" i="9"/>
  <c r="B8" i="9" s="1"/>
  <c r="H49" i="10" s="1"/>
  <c r="L49" i="10" s="1"/>
  <c r="B29" i="8"/>
  <c r="B31" i="8" s="1"/>
  <c r="B32" i="8" s="1"/>
  <c r="H16" i="10" s="1"/>
  <c r="L16" i="10" s="1"/>
  <c r="B7" i="7"/>
  <c r="B8" i="7" s="1"/>
  <c r="H46" i="10" s="1"/>
  <c r="L46" i="10" s="1"/>
  <c r="G10" i="10"/>
  <c r="B8" i="1"/>
  <c r="B9" i="1" s="1"/>
  <c r="H19" i="10" s="1"/>
  <c r="G19" i="10"/>
  <c r="B58" i="1"/>
  <c r="B60" i="1" s="1"/>
  <c r="B61" i="1" s="1"/>
  <c r="H34" i="10" s="1"/>
  <c r="L34" i="10" s="1"/>
  <c r="B50" i="1"/>
  <c r="B21" i="8"/>
  <c r="B30" i="1" l="1"/>
  <c r="B31" i="1" s="1"/>
  <c r="H25" i="10" s="1"/>
  <c r="L25" i="10" s="1"/>
  <c r="G28" i="10"/>
  <c r="B19" i="1"/>
  <c r="B20" i="1" s="1"/>
  <c r="H22" i="10" s="1"/>
  <c r="L22" i="10" s="1"/>
  <c r="B15" i="9"/>
  <c r="B16" i="9" s="1"/>
  <c r="H52" i="10" s="1"/>
  <c r="L52" i="10" s="1"/>
  <c r="G34" i="10"/>
  <c r="C9" i="1"/>
  <c r="J19" i="10" s="1"/>
  <c r="L19" i="10" s="1"/>
  <c r="B23" i="8"/>
  <c r="B24" i="8" s="1"/>
  <c r="G13" i="10"/>
  <c r="G31" i="10"/>
  <c r="B52" i="1"/>
  <c r="B53" i="1" s="1"/>
  <c r="H31" i="10" s="1"/>
  <c r="L31" i="10" s="1"/>
  <c r="G7" i="10"/>
  <c r="H13" i="10" l="1"/>
  <c r="L13" i="10" s="1"/>
  <c r="G16" i="10"/>
  <c r="J54" i="10"/>
  <c r="B7" i="8"/>
  <c r="B8" i="8" s="1"/>
  <c r="H7" i="10" s="1"/>
  <c r="L7" i="10" l="1"/>
  <c r="L54" i="10" s="1"/>
  <c r="L57" i="10" s="1"/>
  <c r="H54" i="10"/>
  <c r="H62" i="10" s="1"/>
  <c r="L60" i="10" l="1"/>
  <c r="J62" i="10" s="1"/>
  <c r="L62" i="10" l="1"/>
</calcChain>
</file>

<file path=xl/sharedStrings.xml><?xml version="1.0" encoding="utf-8"?>
<sst xmlns="http://schemas.openxmlformats.org/spreadsheetml/2006/main" count="698" uniqueCount="317">
  <si>
    <t>V</t>
  </si>
  <si>
    <t>G</t>
  </si>
  <si>
    <t>Q</t>
  </si>
  <si>
    <t>P</t>
  </si>
  <si>
    <t>CP</t>
  </si>
  <si>
    <t>IA.04</t>
  </si>
  <si>
    <t>S.06</t>
  </si>
  <si>
    <t>IA.02</t>
  </si>
  <si>
    <t>%</t>
  </si>
  <si>
    <t xml:space="preserve">Passo </t>
  </si>
  <si>
    <r>
      <t>a.1)</t>
    </r>
    <r>
      <rPr>
        <sz val="11"/>
        <color rgb="FF000000"/>
        <rFont val="Arial"/>
        <family val="2"/>
      </rPr>
      <t xml:space="preserve"> </t>
    </r>
  </si>
  <si>
    <t>a.2)</t>
  </si>
  <si>
    <t>b.1)</t>
  </si>
  <si>
    <t>b.2)</t>
  </si>
  <si>
    <t>c)</t>
  </si>
  <si>
    <t>si/no
si=compresa</t>
  </si>
  <si>
    <r>
      <t>X</t>
    </r>
    <r>
      <rPr>
        <b/>
        <vertAlign val="subscript"/>
        <sz val="11"/>
        <color theme="1"/>
        <rFont val="Arial"/>
        <family val="2"/>
      </rPr>
      <t>i</t>
    </r>
  </si>
  <si>
    <t>risultante</t>
  </si>
  <si>
    <t>si</t>
  </si>
  <si>
    <t>SOMMANO</t>
  </si>
  <si>
    <t>Qdl.04</t>
  </si>
  <si>
    <t>collaudo tecnico funzionale</t>
  </si>
  <si>
    <t>Impianti IRAI,EVAC</t>
  </si>
  <si>
    <t>Impianti idrici antincendio</t>
  </si>
  <si>
    <t>DO.5</t>
  </si>
  <si>
    <t>Elementi strutturali e di compartimentazione passiva</t>
  </si>
  <si>
    <t>Elementi di compartimentazione attiva (serrande, porte automatiche ecc)</t>
  </si>
  <si>
    <t>S.04</t>
  </si>
  <si>
    <t>DM
17.6.2016</t>
  </si>
  <si>
    <t>b)</t>
  </si>
  <si>
    <t>a)</t>
  </si>
  <si>
    <r>
      <t xml:space="preserve">Idranti </t>
    </r>
    <r>
      <rPr>
        <sz val="8"/>
        <color theme="1" tint="0.499984740745262"/>
        <rFont val="Arial"/>
        <family val="2"/>
      </rPr>
      <t>(numero di attacchi autopompa + naspi + UNI 45 + UNI 70)</t>
    </r>
  </si>
  <si>
    <r>
      <t xml:space="preserve">Impianti Sprinkler </t>
    </r>
    <r>
      <rPr>
        <sz val="8"/>
        <color theme="1" tint="0.499984740745262"/>
        <rFont val="Arial"/>
        <family val="2"/>
      </rPr>
      <t>(numero di impianti)</t>
    </r>
  </si>
  <si>
    <r>
      <t>Gruppi di pompaggio</t>
    </r>
    <r>
      <rPr>
        <sz val="8"/>
        <color theme="1" tint="0.499984740745262"/>
        <rFont val="Arial"/>
        <family val="2"/>
      </rPr>
      <t xml:space="preserve"> (numero di gruppi)</t>
    </r>
  </si>
  <si>
    <r>
      <t xml:space="preserve">Serbatoio idrico </t>
    </r>
    <r>
      <rPr>
        <sz val="8"/>
        <color theme="1" tint="0.499984740745262"/>
        <rFont val="Arial"/>
        <family val="2"/>
      </rPr>
      <t>(numero di serbatoi)</t>
    </r>
  </si>
  <si>
    <r>
      <t xml:space="preserve">Impianto rivelazione </t>
    </r>
    <r>
      <rPr>
        <sz val="8"/>
        <color theme="1" tint="0.499984740745262"/>
        <rFont val="Arial"/>
        <family val="2"/>
      </rPr>
      <t>(numero di impianti)</t>
    </r>
  </si>
  <si>
    <r>
      <t xml:space="preserve">Serranda TF </t>
    </r>
    <r>
      <rPr>
        <sz val="8"/>
        <color theme="1" tint="0.499984740745262"/>
        <rFont val="Arial"/>
        <family val="2"/>
      </rPr>
      <t>(numero di elementi)</t>
    </r>
  </si>
  <si>
    <r>
      <t xml:space="preserve">Porte a chiusura automatica sotto IRAI  </t>
    </r>
    <r>
      <rPr>
        <sz val="8"/>
        <color theme="1" tint="0.499984740745262"/>
        <rFont val="Arial"/>
        <family val="2"/>
      </rPr>
      <t>(numero di porte)</t>
    </r>
  </si>
  <si>
    <r>
      <t>Impianto EVAC</t>
    </r>
    <r>
      <rPr>
        <sz val="8"/>
        <color theme="1" tint="0.499984740745262"/>
        <rFont val="Arial"/>
        <family val="2"/>
      </rPr>
      <t xml:space="preserve"> (numero di impianti)</t>
    </r>
  </si>
  <si>
    <r>
      <t xml:space="preserve">Altro impianto (rivelazione gas, efc, ecc..) </t>
    </r>
    <r>
      <rPr>
        <sz val="8"/>
        <color theme="1" tint="0.499984740745262"/>
        <rFont val="Arial"/>
        <family val="2"/>
      </rPr>
      <t>(numero di impianti)</t>
    </r>
  </si>
  <si>
    <r>
      <t>Gruppo elettrogeno ai fini antincendio</t>
    </r>
    <r>
      <rPr>
        <sz val="8"/>
        <color theme="1" tint="0.499984740745262"/>
        <rFont val="Arial"/>
        <family val="2"/>
      </rPr>
      <t xml:space="preserve"> (numero di gruppi)</t>
    </r>
  </si>
  <si>
    <t>Impianto allarme incendio (già compreso nella rivelazione se presente)</t>
  </si>
  <si>
    <r>
      <t xml:space="preserve">Protezione passiva elemento portante </t>
    </r>
    <r>
      <rPr>
        <sz val="8"/>
        <color theme="1" tint="0.499984740745262"/>
        <rFont val="Arial"/>
        <family val="2"/>
      </rPr>
      <t xml:space="preserve"> (numero di elementi)</t>
    </r>
  </si>
  <si>
    <t>Porte Tagliafuoco</t>
  </si>
  <si>
    <t>impianti</t>
  </si>
  <si>
    <t>Protezione passiva</t>
  </si>
  <si>
    <t>Protezione attiva</t>
  </si>
  <si>
    <t>Lama d'aqua diluvio</t>
  </si>
  <si>
    <t>compartimentazione pareti</t>
  </si>
  <si>
    <t>compartimentazione orizzontale soffitto</t>
  </si>
  <si>
    <t>compartimentazione orizzontale pavimento</t>
  </si>
  <si>
    <t>Sigillatura transiti impiantistici, collari ecc.</t>
  </si>
  <si>
    <t>n</t>
  </si>
  <si>
    <t>V unitario</t>
  </si>
  <si>
    <t xml:space="preserve">V totale </t>
  </si>
  <si>
    <t>mq</t>
  </si>
  <si>
    <t>SPK soffitto LH</t>
  </si>
  <si>
    <t>V unitario SPK</t>
  </si>
  <si>
    <t>V totale SPK</t>
  </si>
  <si>
    <t>V totale  SC+ SPK</t>
  </si>
  <si>
    <t>SPK soffitto OH</t>
  </si>
  <si>
    <t>SPK soffitto HH</t>
  </si>
  <si>
    <t>SPK soffitto ESFR</t>
  </si>
  <si>
    <t>SPK nei  Rack</t>
  </si>
  <si>
    <t>Valore unitario</t>
  </si>
  <si>
    <t xml:space="preserve">V </t>
  </si>
  <si>
    <t>PORTE REI</t>
  </si>
  <si>
    <t>PROTEZIONE REI</t>
  </si>
  <si>
    <t>CHIUSURA Irai</t>
  </si>
  <si>
    <t>SERRANDE EI</t>
  </si>
  <si>
    <t>IDRANTI</t>
  </si>
  <si>
    <t>V tot.Staz.Contr.</t>
  </si>
  <si>
    <t>Staz.Contr.</t>
  </si>
  <si>
    <t>n erogatori</t>
  </si>
  <si>
    <t>UNI 45 UNI 70, AA</t>
  </si>
  <si>
    <r>
      <t>m</t>
    </r>
    <r>
      <rPr>
        <b/>
        <vertAlign val="superscript"/>
        <sz val="11"/>
        <color theme="1"/>
        <rFont val="Calibri"/>
        <family val="2"/>
        <scheme val="minor"/>
      </rPr>
      <t>2</t>
    </r>
  </si>
  <si>
    <t>Superfice protetta</t>
  </si>
  <si>
    <t>SPK nei Rack</t>
  </si>
  <si>
    <t>n.</t>
  </si>
  <si>
    <t>Pallets</t>
  </si>
  <si>
    <t>Numero porte</t>
  </si>
  <si>
    <t>PROTEZIONI REI</t>
  </si>
  <si>
    <t>Motorizzate</t>
  </si>
  <si>
    <t>VALORE consuntivo</t>
  </si>
  <si>
    <t>V totale</t>
  </si>
  <si>
    <t>Impianti EFC</t>
  </si>
  <si>
    <t>Superfice servita</t>
  </si>
  <si>
    <t>IMPIANTI EFC</t>
  </si>
  <si>
    <t>IMPIANTI IRAI</t>
  </si>
  <si>
    <t>IMPIANTI EVAC</t>
  </si>
  <si>
    <t>IMPIANTI</t>
  </si>
  <si>
    <t>IMPIANTI IDRICI</t>
  </si>
  <si>
    <t>PROTEZIONE PASSSIVA</t>
  </si>
  <si>
    <t>PROTEZIONE ATTIVA</t>
  </si>
  <si>
    <t>MAX CP</t>
  </si>
  <si>
    <t>CONSUNTIVO</t>
  </si>
  <si>
    <t>PREVENT.</t>
  </si>
  <si>
    <t>importo stima</t>
  </si>
  <si>
    <t>Inserire l'estensione della area o degli elementi: si otterrà una stima del CP</t>
  </si>
  <si>
    <t>Inserire il Valore V a consuntivo: si otterà il CP corrispondente</t>
  </si>
  <si>
    <t>coef. Agg. Istat.</t>
  </si>
  <si>
    <t>G.ELETTROGENO</t>
  </si>
  <si>
    <t>kVA</t>
  </si>
  <si>
    <t>Potenza fornita</t>
  </si>
  <si>
    <t>Impianti EFC, G.Elettrogeni</t>
  </si>
  <si>
    <t>n. pallets</t>
  </si>
  <si>
    <t>Numero serrande</t>
  </si>
  <si>
    <t xml:space="preserve">Gruppi pompe </t>
  </si>
  <si>
    <r>
      <t>m</t>
    </r>
    <r>
      <rPr>
        <b/>
        <vertAlign val="superscript"/>
        <sz val="11"/>
        <color theme="1"/>
        <rFont val="Calibri"/>
        <family val="2"/>
        <scheme val="minor"/>
      </rPr>
      <t>3</t>
    </r>
    <r>
      <rPr>
        <b/>
        <sz val="11"/>
        <color theme="1"/>
        <rFont val="Calibri"/>
        <family val="2"/>
        <scheme val="minor"/>
      </rPr>
      <t>/h</t>
    </r>
  </si>
  <si>
    <r>
      <t>valori &gt; 50 m</t>
    </r>
    <r>
      <rPr>
        <vertAlign val="superscript"/>
        <sz val="11"/>
        <color theme="1"/>
        <rFont val="Calibri"/>
        <family val="2"/>
        <scheme val="minor"/>
      </rPr>
      <t>3</t>
    </r>
    <r>
      <rPr>
        <sz val="11"/>
        <color theme="1"/>
        <rFont val="Calibri"/>
        <family val="2"/>
        <scheme val="minor"/>
      </rPr>
      <t>/h</t>
    </r>
  </si>
  <si>
    <t>1 endo + elet + jokey</t>
  </si>
  <si>
    <t>Gruppi pompe</t>
  </si>
  <si>
    <t>2 endo + jokey</t>
  </si>
  <si>
    <t>Serbatoi idrici</t>
  </si>
  <si>
    <r>
      <t>m</t>
    </r>
    <r>
      <rPr>
        <b/>
        <vertAlign val="superscript"/>
        <sz val="11"/>
        <color theme="1"/>
        <rFont val="Calibri"/>
        <family val="2"/>
        <scheme val="minor"/>
      </rPr>
      <t>3</t>
    </r>
  </si>
  <si>
    <r>
      <t>valori &gt; 100 m</t>
    </r>
    <r>
      <rPr>
        <vertAlign val="superscript"/>
        <sz val="11"/>
        <color theme="1"/>
        <rFont val="Calibri"/>
        <family val="2"/>
        <scheme val="minor"/>
      </rPr>
      <t>3</t>
    </r>
  </si>
  <si>
    <t>cilindrici esterni</t>
  </si>
  <si>
    <r>
      <t>m</t>
    </r>
    <r>
      <rPr>
        <vertAlign val="superscript"/>
        <sz val="11"/>
        <color theme="1"/>
        <rFont val="Calibri"/>
        <family val="2"/>
        <scheme val="minor"/>
      </rPr>
      <t>3</t>
    </r>
    <r>
      <rPr>
        <sz val="11"/>
        <color theme="1"/>
        <rFont val="Calibri"/>
        <family val="2"/>
        <scheme val="minor"/>
      </rPr>
      <t>/h &gt;50</t>
    </r>
  </si>
  <si>
    <r>
      <t>m</t>
    </r>
    <r>
      <rPr>
        <vertAlign val="superscript"/>
        <sz val="11"/>
        <color theme="1"/>
        <rFont val="Calibri"/>
        <family val="2"/>
        <scheme val="minor"/>
      </rPr>
      <t>3</t>
    </r>
    <r>
      <rPr>
        <sz val="11"/>
        <color theme="1"/>
        <rFont val="Calibri"/>
        <family val="2"/>
        <scheme val="minor"/>
      </rPr>
      <t>/h &gt; 50</t>
    </r>
  </si>
  <si>
    <r>
      <t>m</t>
    </r>
    <r>
      <rPr>
        <vertAlign val="superscript"/>
        <sz val="11"/>
        <color theme="1"/>
        <rFont val="Calibri"/>
        <family val="2"/>
        <scheme val="minor"/>
      </rPr>
      <t>3</t>
    </r>
    <r>
      <rPr>
        <sz val="11"/>
        <color theme="1"/>
        <rFont val="Calibri"/>
        <family val="2"/>
        <scheme val="minor"/>
      </rPr>
      <t xml:space="preserve"> &gt; 100</t>
    </r>
  </si>
  <si>
    <t>Preliminari amministrative a cura del Professionista incaricato e riscontri Committenza.</t>
  </si>
  <si>
    <r>
      <t>Indicazioni, alla Committenza, sui diritti richiesti dai VVF per le attività indicate in SCIA</t>
    </r>
    <r>
      <rPr>
        <vertAlign val="subscript"/>
        <sz val="11"/>
        <color theme="1"/>
        <rFont val="Arial"/>
        <family val="2"/>
      </rPr>
      <t xml:space="preserve">VVF </t>
    </r>
    <r>
      <rPr>
        <sz val="11"/>
        <color theme="1"/>
        <rFont val="Arial"/>
        <family val="2"/>
      </rPr>
      <t>ed acquisizione dell'attestazione di versamento.</t>
    </r>
  </si>
  <si>
    <t>Documentazioni preliminari a carico Committenza.</t>
  </si>
  <si>
    <t>Valutazione del Professionista incaricato</t>
  </si>
  <si>
    <t>c.1)</t>
  </si>
  <si>
    <t>non considerata</t>
  </si>
  <si>
    <t>c.3)</t>
  </si>
  <si>
    <t>c.4)</t>
  </si>
  <si>
    <t>Attività parziali
RINNOVO PERIODICO</t>
  </si>
  <si>
    <r>
      <t>Tabella 1. - Elenco prestazioni Fase 4 e relativo coefficiente X</t>
    </r>
    <r>
      <rPr>
        <b/>
        <vertAlign val="subscript"/>
        <sz val="14"/>
        <color theme="1"/>
        <rFont val="Arial"/>
        <family val="2"/>
      </rPr>
      <t>i</t>
    </r>
    <r>
      <rPr>
        <b/>
        <sz val="14"/>
        <color theme="1"/>
        <rFont val="Arial"/>
        <family val="2"/>
      </rPr>
      <t xml:space="preserve"> del CP compreso oneri </t>
    </r>
  </si>
  <si>
    <r>
      <t>Compilazione del modello Rinnovo Periodico ed inoltro alla Committenza per la firma del titolare. In questo passo, dovranno essere palesate dalla Committenza le attività soggette e le SCIA</t>
    </r>
    <r>
      <rPr>
        <b/>
        <vertAlign val="subscript"/>
        <sz val="11"/>
        <color theme="1"/>
        <rFont val="Arial"/>
        <family val="2"/>
      </rPr>
      <t>VVF</t>
    </r>
    <r>
      <rPr>
        <sz val="11"/>
        <color theme="1"/>
        <rFont val="Arial"/>
        <family val="2"/>
      </rPr>
      <t xml:space="preserve"> precedenti fornendone copia insieme alle Asseverazioni</t>
    </r>
    <r>
      <rPr>
        <vertAlign val="subscript"/>
        <sz val="11"/>
        <color theme="1"/>
        <rFont val="Arial"/>
        <family val="2"/>
      </rPr>
      <t>VVF</t>
    </r>
    <r>
      <rPr>
        <sz val="11"/>
        <color theme="1"/>
        <rFont val="Arial"/>
        <family val="2"/>
      </rPr>
      <t xml:space="preserve"> allegate e sulla base di queste dichiarando a firma del Titolare, l'assenza delle variazioni di sicurezza, di aver assolto agli obblighi gestionali e di mantenimento in efficienza dei presidi antincendio.</t>
    </r>
  </si>
  <si>
    <r>
      <t xml:space="preserve">Ottenimento, dietro esplicita richiesta, della documentazione progettuale relativa agli impianti di protezione attiva, il relativo manuale di manutenzione ed il registro delle verifiche e controlli manutentivi previsti e quanto dichiarato nelle precedenti Asseverazioni </t>
    </r>
    <r>
      <rPr>
        <vertAlign val="subscript"/>
        <sz val="11"/>
        <color theme="1"/>
        <rFont val="Arial"/>
        <family val="2"/>
      </rPr>
      <t>VVF</t>
    </r>
    <r>
      <rPr>
        <sz val="11"/>
        <color theme="1"/>
        <rFont val="Arial"/>
        <family val="2"/>
      </rPr>
      <t xml:space="preserve">. Una descrizione più precisa viene prodotta nella tabella 2 che si riferisce alle tipologie di impianti. </t>
    </r>
  </si>
  <si>
    <r>
      <t>Ottenimento, dietro esplicita richiesta, della documentazione progettuale relativa ai sistemi e prodotti di protezione passiva di opere e strutture portanti ai fini di assicurare la resistenza al fucoco necessaria così come dichiarato nella SCIA</t>
    </r>
    <r>
      <rPr>
        <vertAlign val="subscript"/>
        <sz val="11"/>
        <color theme="1"/>
        <rFont val="Arial"/>
        <family val="2"/>
      </rPr>
      <t>VVF</t>
    </r>
    <r>
      <rPr>
        <sz val="11"/>
        <color theme="1"/>
        <rFont val="Arial"/>
        <family val="2"/>
      </rPr>
      <t xml:space="preserve"> originaria e relativa Asseverazione</t>
    </r>
    <r>
      <rPr>
        <vertAlign val="subscript"/>
        <sz val="11"/>
        <color theme="1"/>
        <rFont val="Arial"/>
        <family val="2"/>
      </rPr>
      <t>VVF</t>
    </r>
    <r>
      <rPr>
        <sz val="11"/>
        <color theme="1"/>
        <rFont val="Arial"/>
        <family val="2"/>
      </rPr>
      <t xml:space="preserve"> . </t>
    </r>
  </si>
  <si>
    <r>
      <t>Nel caso di esito negativo del passo c.1) il Professionista incaricato comunicherà l'impossibilità di procedere alla Assevazione</t>
    </r>
    <r>
      <rPr>
        <vertAlign val="subscript"/>
        <sz val="11"/>
        <color theme="1"/>
        <rFont val="Arial"/>
        <family val="2"/>
      </rPr>
      <t>VVF</t>
    </r>
    <r>
      <rPr>
        <sz val="11"/>
        <color theme="1"/>
        <rFont val="Arial"/>
        <family val="2"/>
      </rPr>
      <t xml:space="preserve"> indicando soluzioni per addivenire alla regolarità antincendio. La prestazione di Rinnovo periodico si interrompe lasciando aperte diverse e più articolate prestazioni che esulano da quelle oggetto dell'incarico professionale</t>
    </r>
    <r>
      <rPr>
        <vertAlign val="subscript"/>
        <sz val="11"/>
        <color theme="1"/>
        <rFont val="Arial"/>
        <family val="2"/>
      </rPr>
      <t>.</t>
    </r>
  </si>
  <si>
    <r>
      <t xml:space="preserve">Sopralluogo/ghi di verifica e controllo dell'efficienza e funzionalità degli impianti di protezione attiva di cui al possa </t>
    </r>
    <r>
      <rPr>
        <b/>
        <sz val="11"/>
        <color theme="1"/>
        <rFont val="Arial"/>
        <family val="2"/>
      </rPr>
      <t xml:space="preserve">b.1) </t>
    </r>
    <r>
      <rPr>
        <sz val="11"/>
        <color theme="1"/>
        <rFont val="Arial"/>
        <family val="2"/>
      </rPr>
      <t xml:space="preserve">così come di protezione passiva di cui al passo </t>
    </r>
    <r>
      <rPr>
        <b/>
        <sz val="11"/>
        <color theme="1"/>
        <rFont val="Arial"/>
        <family val="2"/>
      </rPr>
      <t>b.2)</t>
    </r>
    <r>
      <rPr>
        <sz val="11"/>
        <color theme="1"/>
        <rFont val="Arial"/>
        <family val="2"/>
      </rPr>
      <t xml:space="preserve"> atti ad accertare le caratteristiche richieste, con assistenza tecnica e strumentale del personale di manutenzione e gestione della protezione attiva e passiva in oggetto, per tutta la durata ritenuta necessaria dal professionista. </t>
    </r>
  </si>
  <si>
    <t>no</t>
  </si>
  <si>
    <r>
      <t>Compilazione e sottoscrizione di Asseverazione</t>
    </r>
    <r>
      <rPr>
        <vertAlign val="subscript"/>
        <sz val="11"/>
        <color theme="1"/>
        <rFont val="Arial"/>
        <family val="2"/>
      </rPr>
      <t>VVF</t>
    </r>
    <r>
      <rPr>
        <sz val="11"/>
        <color theme="1"/>
        <rFont val="Arial"/>
        <family val="2"/>
      </rPr>
      <t xml:space="preserve"> completandola con la documentazione richiesta dai VVF ed inoltro secondo le disposizioni di legge ed invio alla Committenza della attestazione di deposito, tale atto costituisce contestuale autorizzazione alla prosecuzione dell'esercizio dell'attività ai fini antincendio.  </t>
    </r>
  </si>
  <si>
    <t>b.0.</t>
  </si>
  <si>
    <t>b.1.</t>
  </si>
  <si>
    <t>idranti</t>
  </si>
  <si>
    <t>b.1.1</t>
  </si>
  <si>
    <t>acquisizioni</t>
  </si>
  <si>
    <t>- progetto di dimensionamento o progetto ultimo di aggiornamento completo di:</t>
  </si>
  <si>
    <t>b.1.2</t>
  </si>
  <si>
    <t xml:space="preserve">- tavola schemi con diametri e portate seguito collaudo o precedente rinnovo </t>
  </si>
  <si>
    <t>b.1.3</t>
  </si>
  <si>
    <t>- tavole di piano/i con la numerazione degli erogatori e loro tipologia</t>
  </si>
  <si>
    <t>b.1.4</t>
  </si>
  <si>
    <t>- acquisizione verbali di manutenzione e controllo regolarità</t>
  </si>
  <si>
    <t>azioni</t>
  </si>
  <si>
    <t>+ controllo visivo di tutti gli erogatori (lancia, manichetta, azionamento valvola ecc.)</t>
  </si>
  <si>
    <t>b.1.6</t>
  </si>
  <si>
    <t>+ posizionamento conforme, accessibilità, connesione all'uso, cassetta, completezza ecc.</t>
  </si>
  <si>
    <t>b.1.7</t>
  </si>
  <si>
    <t>+ individuazione erogatori più sfavoriti da collaudo, loro prova e verbalizzazione risultati</t>
  </si>
  <si>
    <t>b.1.8</t>
  </si>
  <si>
    <t>+ stesura relazione finale e considerazioni</t>
  </si>
  <si>
    <t>Sprinkler</t>
  </si>
  <si>
    <t>b.2.1</t>
  </si>
  <si>
    <t>b.2.2</t>
  </si>
  <si>
    <t xml:space="preserve">- classificazione del rischio e scelta tipologia, verifica conformità </t>
  </si>
  <si>
    <t>b.2.3</t>
  </si>
  <si>
    <t xml:space="preserve">- tavola schemi P&amp;I con diametri e portate seguito collaudo o precedente rinnovo </t>
  </si>
  <si>
    <t>b.2.4</t>
  </si>
  <si>
    <t>- tavole di piano/i con la numerazione degli erogatori SPK e loro tipologia</t>
  </si>
  <si>
    <t>b.2.5</t>
  </si>
  <si>
    <t>b.2.6</t>
  </si>
  <si>
    <t>+ controllo visivo di tutti gli erogatori SPK</t>
  </si>
  <si>
    <t>b.2.7</t>
  </si>
  <si>
    <t>b.2.8</t>
  </si>
  <si>
    <t>+ prova impianto con prove in bianco stazioni controllo ed  allarmi ed asservimenti</t>
  </si>
  <si>
    <t>b.2.9</t>
  </si>
  <si>
    <t>Gruppi  pompe</t>
  </si>
  <si>
    <t>b.3.1</t>
  </si>
  <si>
    <t>b.3.2</t>
  </si>
  <si>
    <t xml:space="preserve">- impianti serviti e loro individuazione </t>
  </si>
  <si>
    <t>b.3.3</t>
  </si>
  <si>
    <t>b.3.4</t>
  </si>
  <si>
    <t>b.3.5</t>
  </si>
  <si>
    <t>b.3.6</t>
  </si>
  <si>
    <t>+ controllo visivo e funzionamento (reintegro e tempi) allarmi e asservimenti</t>
  </si>
  <si>
    <t>b.3.7</t>
  </si>
  <si>
    <t xml:space="preserve">+ prova impianto con controllo curve originali e/o precedenti prove </t>
  </si>
  <si>
    <t>b.3.8</t>
  </si>
  <si>
    <t xml:space="preserve">Serbatoio idrico </t>
  </si>
  <si>
    <t>b.4.1</t>
  </si>
  <si>
    <t>b.4.2</t>
  </si>
  <si>
    <t>b.4.3</t>
  </si>
  <si>
    <t xml:space="preserve">- tavola schemi con P&amp;I diametri e portate seguito collaudo o precedente rinnovo </t>
  </si>
  <si>
    <t>b.4.4</t>
  </si>
  <si>
    <t>b.4.5</t>
  </si>
  <si>
    <t>+ controllo visivo e funzionamento (marcia ed arresto) ed allarmi e asservimenti</t>
  </si>
  <si>
    <t>b.4.6</t>
  </si>
  <si>
    <t>IRAI</t>
  </si>
  <si>
    <t>b.5.1</t>
  </si>
  <si>
    <t>- progetto esecutivo as built o progetto ultimo di aggiornamento completo di:</t>
  </si>
  <si>
    <t>b.5.2</t>
  </si>
  <si>
    <t>- classificazione del rischio e scelta tipologia, verifica conformità e norma riferimento</t>
  </si>
  <si>
    <t>b.5.3</t>
  </si>
  <si>
    <t xml:space="preserve">- scheda riassuntiva tipo impianto, centrale controllo e segnalazione </t>
  </si>
  <si>
    <t>b.5.4</t>
  </si>
  <si>
    <t>b.5.5</t>
  </si>
  <si>
    <t>b.5.6</t>
  </si>
  <si>
    <t>b.5.7</t>
  </si>
  <si>
    <t>+ controllo centrale, controllo linee e componenti con supporto manutentore</t>
  </si>
  <si>
    <t>b.5.8</t>
  </si>
  <si>
    <t>+ controllo funzionale sistema e misure udibilità allarmi con supporto manutentore</t>
  </si>
  <si>
    <t>+ prova impianto con prove in bianco allarmi ed asservimenti e temporizzazioni</t>
  </si>
  <si>
    <t>+ verifica istruzioni e formazione personale secondo DVR</t>
  </si>
  <si>
    <t>Serranda TF</t>
  </si>
  <si>
    <t>b.6.1</t>
  </si>
  <si>
    <t>b.6.2</t>
  </si>
  <si>
    <t>- ubicazione ed identificazione alfanumerica con tavola di riferimento, tipologia</t>
  </si>
  <si>
    <t>b.6.3</t>
  </si>
  <si>
    <t>- acquisizione verbali di manutenzione e controllo regolarità funzionamento</t>
  </si>
  <si>
    <t>b.6.4</t>
  </si>
  <si>
    <t>+ prova dispositivo da centrale e pulsante, allarme asservimenti e temporizzazioni</t>
  </si>
  <si>
    <t>b.6.5</t>
  </si>
  <si>
    <t>Porte chiusura automatica sotto IRAI</t>
  </si>
  <si>
    <t>b.7.1</t>
  </si>
  <si>
    <t>b.7.2</t>
  </si>
  <si>
    <t>b.7.3</t>
  </si>
  <si>
    <t>b.7.4</t>
  </si>
  <si>
    <t>b.7.5</t>
  </si>
  <si>
    <t>b.8.1</t>
  </si>
  <si>
    <t>b.8.2</t>
  </si>
  <si>
    <t>b.8.3</t>
  </si>
  <si>
    <t>b.8.4</t>
  </si>
  <si>
    <t>- relazione tecnico-descrittiva tavole, consistenza, identificazione zone e scelta dispositivi</t>
  </si>
  <si>
    <t>b.8.5</t>
  </si>
  <si>
    <t>b.8.6</t>
  </si>
  <si>
    <t>b.8.7</t>
  </si>
  <si>
    <t>b.8.8</t>
  </si>
  <si>
    <t>Elettrogeno antincendio</t>
  </si>
  <si>
    <t>- progetto originale o progetto ultimo di aggiornamento completo di:</t>
  </si>
  <si>
    <t>- impianti serviti e loro elencazione con individuazione almeno descrittiva</t>
  </si>
  <si>
    <t>- tavola d'insieme con collocazione, quadri di comando, alimentazione ecc.</t>
  </si>
  <si>
    <t xml:space="preserve">+ controllo visivo presenza schemi, pulsanti o sganci elettrici segnalati </t>
  </si>
  <si>
    <t>+ prova impianto con controlloaccensione e spegnimento automatico e forzato</t>
  </si>
  <si>
    <t>c.0.</t>
  </si>
  <si>
    <t>c.1.1</t>
  </si>
  <si>
    <t>c.1.2</t>
  </si>
  <si>
    <t>- documentazione certificativa (Cert.REI adottata nella Asseverazione) e documentazione valutativa</t>
  </si>
  <si>
    <t>c.1.3</t>
  </si>
  <si>
    <t>c.1.4</t>
  </si>
  <si>
    <t>c.1.5</t>
  </si>
  <si>
    <t xml:space="preserve">+ controllo dell'elemento di protezione e verifiche funzionalità ed efficienza </t>
  </si>
  <si>
    <t>c.1.6</t>
  </si>
  <si>
    <t>EFC</t>
  </si>
  <si>
    <t xml:space="preserve">- schemi con dimensioni, posizioni e caratteristiche a seguito collaudo o precedente rinnovo </t>
  </si>
  <si>
    <t>+ controllo visivo di tutti gli EFC (dimensioni, caratteristiche, posizionamento conforme ecc.)</t>
  </si>
  <si>
    <t>+ collaudo EFFC, loro prova e verbalizzazione risultati</t>
  </si>
  <si>
    <t>b.2.</t>
  </si>
  <si>
    <t>b.2.10</t>
  </si>
  <si>
    <t>b.2.11</t>
  </si>
  <si>
    <t>EVAC</t>
  </si>
  <si>
    <t>b.3.</t>
  </si>
  <si>
    <t>b.3.9</t>
  </si>
  <si>
    <t>b.3.10</t>
  </si>
  <si>
    <t>b.3.11</t>
  </si>
  <si>
    <t>b.4.7</t>
  </si>
  <si>
    <t>b.6.6</t>
  </si>
  <si>
    <t>b.6.7</t>
  </si>
  <si>
    <t>b.6.8</t>
  </si>
  <si>
    <t>b.6.9</t>
  </si>
  <si>
    <t>b.7.6</t>
  </si>
  <si>
    <t>b.7.7</t>
  </si>
  <si>
    <t>b.7.8</t>
  </si>
  <si>
    <t>IMPIANTI
 IDRICI</t>
  </si>
  <si>
    <t>PROTEZIONE PASSIVA</t>
  </si>
  <si>
    <t>d.0.</t>
  </si>
  <si>
    <t>CHIUSURE 
AUTOM.</t>
  </si>
  <si>
    <t>d.1.1</t>
  </si>
  <si>
    <t>d.1.2</t>
  </si>
  <si>
    <t>d.1.3</t>
  </si>
  <si>
    <t>d.1.4</t>
  </si>
  <si>
    <t>d.1.5</t>
  </si>
  <si>
    <t>d.2.1</t>
  </si>
  <si>
    <t>d.2.2</t>
  </si>
  <si>
    <t>d.2.3</t>
  </si>
  <si>
    <t>d.2.4</t>
  </si>
  <si>
    <t>d.2.5</t>
  </si>
  <si>
    <r>
      <t>Acquisizione precedente CPI o SCIA</t>
    </r>
    <r>
      <rPr>
        <b/>
        <vertAlign val="subscript"/>
        <sz val="11"/>
        <color rgb="FF000000"/>
        <rFont val="Calibri"/>
        <family val="2"/>
      </rPr>
      <t>VVF</t>
    </r>
    <r>
      <rPr>
        <b/>
        <sz val="11"/>
        <color rgb="FF000000"/>
        <rFont val="Calibri"/>
        <family val="2"/>
      </rPr>
      <t xml:space="preserve"> con i relativi documenti probatori relativi agli impianti di protezione attiva come indicati nelle successive righe da b.1) a b.8) </t>
    </r>
  </si>
  <si>
    <r>
      <t>Acquisizione precedente CPI o SCIA</t>
    </r>
    <r>
      <rPr>
        <b/>
        <vertAlign val="subscript"/>
        <sz val="11"/>
        <color rgb="FF000000"/>
        <rFont val="Calibri"/>
        <family val="2"/>
      </rPr>
      <t>VVF</t>
    </r>
    <r>
      <rPr>
        <b/>
        <sz val="11"/>
        <color rgb="FF000000"/>
        <rFont val="Calibri"/>
        <family val="2"/>
      </rPr>
      <t xml:space="preserve"> con i relativi documenti probatori dei sistemi e prodotti di protezione passiva azionati tramite IRAI, come indicato in d.1) e d.2)</t>
    </r>
  </si>
  <si>
    <r>
      <t>Acquisizione precedente CPI o SCIA</t>
    </r>
    <r>
      <rPr>
        <b/>
        <vertAlign val="subscript"/>
        <sz val="11"/>
        <color rgb="FF000000"/>
        <rFont val="Calibri"/>
        <family val="2"/>
      </rPr>
      <t>VVF</t>
    </r>
    <r>
      <rPr>
        <b/>
        <sz val="11"/>
        <color rgb="FF000000"/>
        <rFont val="Calibri"/>
        <family val="2"/>
      </rPr>
      <t xml:space="preserve"> con i relativi documenti probatori dei sistemi e prodotti di protezione passiva di opere portanti ai fini di assicurare la resistenza al fuoco come indicato in c.1) </t>
    </r>
  </si>
  <si>
    <t>b.4.</t>
  </si>
  <si>
    <t>b.5.</t>
  </si>
  <si>
    <t>b.6.</t>
  </si>
  <si>
    <t>b.7.</t>
  </si>
  <si>
    <t>b.8.</t>
  </si>
  <si>
    <t>c.1.</t>
  </si>
  <si>
    <t>d.1.</t>
  </si>
  <si>
    <t>d.2.</t>
  </si>
  <si>
    <t>Attività specifiche
RINNOVO PERIODICO</t>
  </si>
  <si>
    <t xml:space="preserve">Tabella 2. - Elenco prestazioni Fase 4 secondo specificità rinnovo </t>
  </si>
  <si>
    <t>Parametri di calcolo CP
RINNOVO PERIODICO</t>
  </si>
  <si>
    <t>Tabella 3. - Elenco parametri di calcolo CP per differenti prestazioni</t>
  </si>
  <si>
    <t>ONERI DISCREZIONALI</t>
  </si>
  <si>
    <r>
      <t>Trasferta ed oneri viaggio                                     -</t>
    </r>
    <r>
      <rPr>
        <sz val="11"/>
        <color theme="1"/>
        <rFont val="Calibri"/>
        <family val="2"/>
        <scheme val="minor"/>
      </rPr>
      <t xml:space="preserve">valore minimo </t>
    </r>
  </si>
  <si>
    <r>
      <t xml:space="preserve">risultante
</t>
    </r>
    <r>
      <rPr>
        <b/>
        <sz val="11"/>
        <color theme="1"/>
        <rFont val="Arial"/>
        <family val="2"/>
      </rPr>
      <t>ΣQ x G</t>
    </r>
    <r>
      <rPr>
        <sz val="11"/>
        <color theme="1"/>
        <rFont val="Arial"/>
        <family val="2"/>
      </rPr>
      <t xml:space="preserve"> </t>
    </r>
  </si>
  <si>
    <t>- schema  blocchi, interconnessione logica, funzionalità  sistema, modalità gestione e tempi</t>
  </si>
  <si>
    <t>- schema blocchi, interconnessione logica, funzionalità, modalità gestione e tempi</t>
  </si>
  <si>
    <t xml:space="preserve">+ controllo presenza schemi, valvole lucchettate aperte e chiuse, prove endotermici </t>
  </si>
  <si>
    <t>- tavola d'insieme con collocazione dell'elemento portante protetto ai fini resistenza al fuoco.</t>
  </si>
  <si>
    <t>TOTALE MAX CP</t>
  </si>
  <si>
    <t xml:space="preserve">TOTALE CONSUNTIVO CP </t>
  </si>
  <si>
    <t>TOTALE PREVENT.</t>
  </si>
  <si>
    <t>indice Istat</t>
  </si>
  <si>
    <t xml:space="preserve">Inserire i valori Istat attuali nelle celle verdi qui a lato. </t>
  </si>
  <si>
    <t xml:space="preserve"> anno 1995</t>
  </si>
  <si>
    <t>Solo le celle verdi, arancioni ed azzurre sono attive, tutte le altre sono bloccate</t>
  </si>
  <si>
    <t>Predisposzione documentazione amministrativa, inoltro  alla</t>
  </si>
  <si>
    <r>
      <t xml:space="preserve">Committenza </t>
    </r>
    <r>
      <rPr>
        <sz val="11"/>
        <color theme="1"/>
        <rFont val="Calibri"/>
        <family val="2"/>
        <scheme val="minor"/>
      </rPr>
      <t xml:space="preserve">                                                     -valore minimo </t>
    </r>
  </si>
  <si>
    <r>
      <t>RINNOVO PERIODICO</t>
    </r>
    <r>
      <rPr>
        <b/>
        <sz val="8"/>
        <color theme="1"/>
        <rFont val="Calibri"/>
        <family val="2"/>
        <scheme val="minor"/>
      </rPr>
      <t xml:space="preserve"> vers. 2026</t>
    </r>
  </si>
  <si>
    <t>gennaio 2026</t>
  </si>
  <si>
    <t xml:space="preserve">CP.F4.VVF.2026.xlsx: documento approvato nel 2023 dalla Commissione Sicurezza Antincendio dell’Ordine Ingegneri di Milano; approvato nel 2023 dalla Commissione Pareri dell'Ordine Ingegneri di Milano e adottato dal Consiglio Ordine Ingegneri di Milano  nella seduta del 17.1.2024. Aggiornamento 2025 deliberato nella riunione del Consiglio Ordine Ingegneri di Milano il 7.5.2025 e successivamente nella seduta del 26.11.2025 con approvazione del 23.12.2025.	</t>
  </si>
  <si>
    <t xml:space="preserve">CP.F4.VVF.2026.xlsx: documento approvato nel 2023 dalla Commissione Sicurezza Antincendio dell’Ordine Ingegneri di Milano; approvato nel 2023 dalla Commissione Pareri dell'Ordine Ingegneri di Milano e adottato dal Consiglio Ordine Ingegneri di Milano  nella seduta del 17.1.2024. Aggiornamento 2025 deliberato nella riunione del Consiglio Ordine Ingegneri di Milano il 7.5.2025 e successivamente nella seduta del 26.11.2025 con approvazione del 23.12.2025.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</si>
</sst>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9" x14ac:knownFonts="1">
    <font>
      <sz val="11"/>
      <color theme="1"/>
      <name val="Calibri"/>
      <family val="2"/>
      <scheme val="minor"/>
    </font>
    <font>
      <b/>
      <sz val="11"/>
      <color theme="1"/>
      <name val="Calibri"/>
      <family val="2"/>
      <scheme val="minor"/>
    </font>
    <font>
      <sz val="11"/>
      <color theme="1"/>
      <name val="Calibri"/>
      <family val="2"/>
      <scheme val="minor"/>
    </font>
    <font>
      <sz val="20"/>
      <color theme="1"/>
      <name val="Calibri"/>
      <family val="2"/>
      <scheme val="minor"/>
    </font>
    <font>
      <sz val="11"/>
      <color theme="1"/>
      <name val="Arial"/>
      <family val="2"/>
    </font>
    <font>
      <b/>
      <sz val="20"/>
      <color theme="1"/>
      <name val="Arial"/>
      <family val="2"/>
    </font>
    <font>
      <b/>
      <sz val="11"/>
      <color theme="1"/>
      <name val="Arial"/>
      <family val="2"/>
    </font>
    <font>
      <b/>
      <sz val="11"/>
      <color rgb="FF000000"/>
      <name val="Arial"/>
      <family val="2"/>
    </font>
    <font>
      <sz val="11"/>
      <color rgb="FF000000"/>
      <name val="Arial"/>
      <family val="2"/>
    </font>
    <font>
      <vertAlign val="subscript"/>
      <sz val="11"/>
      <color theme="1"/>
      <name val="Arial"/>
      <family val="2"/>
    </font>
    <font>
      <b/>
      <vertAlign val="subscript"/>
      <sz val="11"/>
      <color theme="1"/>
      <name val="Arial"/>
      <family val="2"/>
    </font>
    <font>
      <b/>
      <sz val="14"/>
      <color theme="1"/>
      <name val="Arial"/>
      <family val="2"/>
    </font>
    <font>
      <b/>
      <vertAlign val="subscript"/>
      <sz val="14"/>
      <color theme="1"/>
      <name val="Arial"/>
      <family val="2"/>
    </font>
    <font>
      <sz val="14"/>
      <color theme="1"/>
      <name val="Calibri"/>
      <family val="2"/>
      <scheme val="minor"/>
    </font>
    <font>
      <sz val="8"/>
      <color theme="1" tint="0.499984740745262"/>
      <name val="Arial"/>
      <family val="2"/>
    </font>
    <font>
      <b/>
      <vertAlign val="superscript"/>
      <sz val="11"/>
      <color theme="1"/>
      <name val="Calibri"/>
      <family val="2"/>
      <scheme val="minor"/>
    </font>
    <font>
      <b/>
      <sz val="12"/>
      <color theme="1"/>
      <name val="Calibri"/>
      <family val="2"/>
      <scheme val="minor"/>
    </font>
    <font>
      <b/>
      <sz val="20"/>
      <color theme="1"/>
      <name val="Calibri"/>
      <family val="2"/>
      <scheme val="minor"/>
    </font>
    <font>
      <b/>
      <sz val="14"/>
      <color theme="1"/>
      <name val="Calibri"/>
      <family val="2"/>
      <scheme val="minor"/>
    </font>
    <font>
      <vertAlign val="superscript"/>
      <sz val="11"/>
      <color theme="1"/>
      <name val="Calibri"/>
      <family val="2"/>
      <scheme val="minor"/>
    </font>
    <font>
      <b/>
      <sz val="12"/>
      <color theme="1"/>
      <name val="Calibri"/>
      <family val="2"/>
    </font>
    <font>
      <sz val="11"/>
      <color rgb="FF000000"/>
      <name val="Calibri"/>
      <family val="2"/>
    </font>
    <font>
      <b/>
      <sz val="20"/>
      <color rgb="FF000000"/>
      <name val="Calibri"/>
      <family val="2"/>
    </font>
    <font>
      <sz val="8"/>
      <name val="Calibri"/>
      <family val="2"/>
      <scheme val="minor"/>
    </font>
    <font>
      <b/>
      <sz val="11"/>
      <color rgb="FF000000"/>
      <name val="Calibri"/>
      <family val="2"/>
    </font>
    <font>
      <b/>
      <sz val="14"/>
      <color rgb="FF000000"/>
      <name val="Calibri"/>
      <family val="2"/>
    </font>
    <font>
      <b/>
      <vertAlign val="subscript"/>
      <sz val="11"/>
      <color rgb="FF000000"/>
      <name val="Calibri"/>
      <family val="2"/>
    </font>
    <font>
      <sz val="9"/>
      <color theme="0"/>
      <name val="Arial"/>
      <family val="2"/>
    </font>
    <font>
      <b/>
      <sz val="8"/>
      <color theme="1"/>
      <name val="Calibri"/>
      <family val="2"/>
      <scheme val="minor"/>
    </font>
  </fonts>
  <fills count="19">
    <fill>
      <patternFill patternType="none"/>
    </fill>
    <fill>
      <patternFill patternType="gray125"/>
    </fill>
    <fill>
      <patternFill patternType="solid">
        <fgColor theme="9" tint="0.399975585192419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C000"/>
        <bgColor indexed="64"/>
      </patternFill>
    </fill>
    <fill>
      <patternFill patternType="solid">
        <fgColor theme="8" tint="-0.24997711111789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rgb="FFE0E0E0"/>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s>
  <cellStyleXfs count="2">
    <xf numFmtId="0" fontId="0" fillId="0" borderId="0"/>
    <xf numFmtId="9" fontId="2" fillId="0" borderId="0" applyFont="0" applyFill="0" applyBorder="0" applyAlignment="0" applyProtection="0"/>
  </cellStyleXfs>
  <cellXfs count="296">
    <xf numFmtId="0" fontId="0" fillId="0" borderId="0" xfId="0"/>
    <xf numFmtId="0" fontId="0" fillId="0" borderId="1" xfId="0" applyBorder="1"/>
    <xf numFmtId="0" fontId="4" fillId="0" borderId="3" xfId="0" applyFont="1" applyBorder="1" applyAlignment="1">
      <alignment horizontal="center" vertical="center"/>
    </xf>
    <xf numFmtId="0" fontId="7" fillId="0" borderId="1" xfId="0" applyFont="1" applyBorder="1" applyAlignment="1">
      <alignment horizontal="justify" vertical="center"/>
    </xf>
    <xf numFmtId="0" fontId="0" fillId="0" borderId="0" xfId="0" applyAlignment="1">
      <alignment horizontal="justify" wrapText="1"/>
    </xf>
    <xf numFmtId="0" fontId="7" fillId="0" borderId="7" xfId="0" applyFont="1" applyBorder="1" applyAlignment="1">
      <alignment horizontal="justify" vertical="center"/>
    </xf>
    <xf numFmtId="0" fontId="7" fillId="0" borderId="7" xfId="0" applyFont="1" applyBorder="1" applyAlignment="1">
      <alignment horizontal="justify" vertical="center" wrapText="1"/>
    </xf>
    <xf numFmtId="0" fontId="6" fillId="0" borderId="3" xfId="0" applyFont="1" applyBorder="1" applyAlignment="1">
      <alignment horizontal="center" vertical="center"/>
    </xf>
    <xf numFmtId="0" fontId="6" fillId="0" borderId="1" xfId="0" applyFont="1" applyBorder="1" applyAlignment="1">
      <alignment horizontal="center" vertical="center"/>
    </xf>
    <xf numFmtId="9" fontId="6" fillId="0" borderId="1" xfId="1" applyFont="1" applyBorder="1" applyAlignment="1">
      <alignment horizontal="center" vertical="center"/>
    </xf>
    <xf numFmtId="0" fontId="11" fillId="0" borderId="0" xfId="0" applyFont="1"/>
    <xf numFmtId="0" fontId="13" fillId="0" borderId="0" xfId="0" applyFont="1"/>
    <xf numFmtId="0" fontId="6" fillId="0" borderId="3" xfId="0" applyFont="1" applyBorder="1" applyAlignment="1">
      <alignment wrapText="1"/>
    </xf>
    <xf numFmtId="0" fontId="4" fillId="0" borderId="3" xfId="0" applyFont="1" applyBorder="1"/>
    <xf numFmtId="0" fontId="4" fillId="0" borderId="18" xfId="0" applyFont="1" applyBorder="1" applyAlignment="1" applyProtection="1">
      <alignment vertical="center" wrapText="1"/>
      <protection hidden="1"/>
    </xf>
    <xf numFmtId="0" fontId="0" fillId="4" borderId="1" xfId="0" applyFill="1" applyBorder="1"/>
    <xf numFmtId="0" fontId="1" fillId="4" borderId="8" xfId="0" applyFont="1" applyFill="1" applyBorder="1"/>
    <xf numFmtId="0" fontId="0" fillId="4" borderId="9" xfId="0" applyFill="1" applyBorder="1"/>
    <xf numFmtId="0" fontId="0" fillId="4" borderId="10" xfId="0" applyFill="1" applyBorder="1"/>
    <xf numFmtId="0" fontId="0" fillId="4" borderId="11" xfId="0" applyFill="1" applyBorder="1"/>
    <xf numFmtId="0" fontId="0" fillId="4" borderId="12" xfId="0" applyFill="1" applyBorder="1"/>
    <xf numFmtId="0" fontId="1" fillId="5" borderId="8" xfId="0" applyFont="1" applyFill="1" applyBorder="1"/>
    <xf numFmtId="0" fontId="0" fillId="5" borderId="9" xfId="0" applyFill="1" applyBorder="1"/>
    <xf numFmtId="0" fontId="0" fillId="5" borderId="10" xfId="0" applyFill="1" applyBorder="1"/>
    <xf numFmtId="0" fontId="0" fillId="5" borderId="1" xfId="0" applyFill="1" applyBorder="1"/>
    <xf numFmtId="0" fontId="0" fillId="5" borderId="12" xfId="0" applyFill="1" applyBorder="1"/>
    <xf numFmtId="0" fontId="0" fillId="5" borderId="15" xfId="0" applyFill="1" applyBorder="1"/>
    <xf numFmtId="0" fontId="0" fillId="5" borderId="2" xfId="0" applyFill="1" applyBorder="1"/>
    <xf numFmtId="3" fontId="0" fillId="5" borderId="1" xfId="0" applyNumberFormat="1" applyFill="1" applyBorder="1"/>
    <xf numFmtId="1" fontId="0" fillId="5" borderId="2" xfId="0" applyNumberFormat="1" applyFill="1" applyBorder="1"/>
    <xf numFmtId="3" fontId="1" fillId="5" borderId="13" xfId="0" applyNumberFormat="1" applyFont="1" applyFill="1" applyBorder="1"/>
    <xf numFmtId="3" fontId="1" fillId="4" borderId="13" xfId="0" applyNumberFormat="1" applyFont="1" applyFill="1" applyBorder="1"/>
    <xf numFmtId="0" fontId="1" fillId="6" borderId="8" xfId="0" applyFont="1" applyFill="1" applyBorder="1"/>
    <xf numFmtId="0" fontId="0" fillId="6" borderId="9" xfId="0" applyFill="1" applyBorder="1"/>
    <xf numFmtId="0" fontId="0" fillId="6" borderId="1" xfId="0" applyFill="1" applyBorder="1"/>
    <xf numFmtId="0" fontId="0" fillId="6" borderId="10" xfId="0" applyFill="1" applyBorder="1"/>
    <xf numFmtId="0" fontId="0" fillId="6" borderId="12" xfId="0" applyFill="1" applyBorder="1"/>
    <xf numFmtId="3" fontId="1" fillId="6" borderId="13" xfId="0" applyNumberFormat="1" applyFont="1" applyFill="1" applyBorder="1"/>
    <xf numFmtId="0" fontId="1" fillId="7" borderId="8" xfId="0" applyFont="1" applyFill="1" applyBorder="1"/>
    <xf numFmtId="0" fontId="0" fillId="7" borderId="9" xfId="0" applyFill="1" applyBorder="1"/>
    <xf numFmtId="0" fontId="0" fillId="7" borderId="10" xfId="0" applyFill="1" applyBorder="1"/>
    <xf numFmtId="0" fontId="0" fillId="7" borderId="1" xfId="0" applyFill="1" applyBorder="1"/>
    <xf numFmtId="0" fontId="0" fillId="7" borderId="12" xfId="0" applyFill="1" applyBorder="1"/>
    <xf numFmtId="3" fontId="1" fillId="7" borderId="13" xfId="0" applyNumberFormat="1" applyFont="1" applyFill="1" applyBorder="1"/>
    <xf numFmtId="0" fontId="1" fillId="3" borderId="8" xfId="0" applyFont="1" applyFill="1" applyBorder="1"/>
    <xf numFmtId="0" fontId="0" fillId="3" borderId="9" xfId="0" applyFill="1" applyBorder="1"/>
    <xf numFmtId="0" fontId="1" fillId="3" borderId="10" xfId="0" applyFont="1" applyFill="1" applyBorder="1"/>
    <xf numFmtId="0" fontId="0" fillId="3" borderId="1" xfId="0" applyFill="1" applyBorder="1"/>
    <xf numFmtId="0" fontId="0" fillId="3" borderId="10" xfId="0" applyFill="1" applyBorder="1"/>
    <xf numFmtId="0" fontId="0" fillId="3" borderId="12" xfId="0" applyFill="1" applyBorder="1"/>
    <xf numFmtId="3" fontId="1" fillId="3" borderId="13" xfId="0" applyNumberFormat="1" applyFont="1" applyFill="1" applyBorder="1"/>
    <xf numFmtId="0" fontId="1" fillId="7" borderId="10" xfId="0" applyFont="1" applyFill="1" applyBorder="1"/>
    <xf numFmtId="0" fontId="1" fillId="9" borderId="1" xfId="0" applyFont="1" applyFill="1" applyBorder="1"/>
    <xf numFmtId="3" fontId="1" fillId="4" borderId="14" xfId="0" applyNumberFormat="1" applyFont="1" applyFill="1" applyBorder="1"/>
    <xf numFmtId="3" fontId="1" fillId="9" borderId="1" xfId="0" applyNumberFormat="1" applyFont="1" applyFill="1" applyBorder="1"/>
    <xf numFmtId="1" fontId="0" fillId="5" borderId="1" xfId="0" applyNumberFormat="1" applyFill="1" applyBorder="1"/>
    <xf numFmtId="1" fontId="0" fillId="0" borderId="0" xfId="0" applyNumberFormat="1"/>
    <xf numFmtId="3" fontId="0" fillId="4" borderId="1" xfId="0" applyNumberFormat="1" applyFill="1" applyBorder="1"/>
    <xf numFmtId="3" fontId="0" fillId="7" borderId="1" xfId="0" applyNumberFormat="1" applyFill="1" applyBorder="1"/>
    <xf numFmtId="0" fontId="1" fillId="4" borderId="10" xfId="0" applyFont="1" applyFill="1" applyBorder="1"/>
    <xf numFmtId="3" fontId="1" fillId="9" borderId="11" xfId="0" applyNumberFormat="1" applyFont="1" applyFill="1" applyBorder="1"/>
    <xf numFmtId="3" fontId="0" fillId="4" borderId="5" xfId="0" applyNumberFormat="1" applyFill="1" applyBorder="1"/>
    <xf numFmtId="0" fontId="0" fillId="4" borderId="5" xfId="0" applyFill="1" applyBorder="1"/>
    <xf numFmtId="3" fontId="0" fillId="7" borderId="5" xfId="0" applyNumberFormat="1" applyFill="1" applyBorder="1"/>
    <xf numFmtId="3" fontId="1" fillId="7" borderId="14" xfId="0" applyNumberFormat="1" applyFont="1" applyFill="1" applyBorder="1"/>
    <xf numFmtId="3" fontId="0" fillId="5" borderId="5" xfId="0" applyNumberFormat="1" applyFill="1" applyBorder="1"/>
    <xf numFmtId="3" fontId="1" fillId="5" borderId="14" xfId="0" applyNumberFormat="1" applyFont="1" applyFill="1" applyBorder="1"/>
    <xf numFmtId="0" fontId="1" fillId="3" borderId="19" xfId="0" applyFont="1" applyFill="1" applyBorder="1"/>
    <xf numFmtId="0" fontId="1" fillId="3" borderId="20" xfId="0" applyFont="1" applyFill="1" applyBorder="1"/>
    <xf numFmtId="0" fontId="0" fillId="3" borderId="20" xfId="0" applyFill="1" applyBorder="1"/>
    <xf numFmtId="0" fontId="1" fillId="3" borderId="21" xfId="0" applyFont="1" applyFill="1" applyBorder="1"/>
    <xf numFmtId="0" fontId="0" fillId="3" borderId="22" xfId="0" applyFill="1" applyBorder="1"/>
    <xf numFmtId="0" fontId="1" fillId="3" borderId="24" xfId="0" applyFont="1" applyFill="1" applyBorder="1"/>
    <xf numFmtId="0" fontId="1" fillId="10" borderId="19" xfId="0" applyFont="1" applyFill="1" applyBorder="1"/>
    <xf numFmtId="0" fontId="1" fillId="10" borderId="20" xfId="0" applyFont="1" applyFill="1" applyBorder="1"/>
    <xf numFmtId="0" fontId="0" fillId="10" borderId="20" xfId="0" applyFill="1" applyBorder="1"/>
    <xf numFmtId="0" fontId="1" fillId="10" borderId="21" xfId="0" applyFont="1" applyFill="1" applyBorder="1"/>
    <xf numFmtId="0" fontId="0" fillId="10" borderId="22" xfId="0" applyFill="1" applyBorder="1"/>
    <xf numFmtId="0" fontId="1" fillId="10" borderId="24" xfId="0" applyFont="1" applyFill="1" applyBorder="1"/>
    <xf numFmtId="0" fontId="1" fillId="5" borderId="19" xfId="0" applyFont="1" applyFill="1" applyBorder="1"/>
    <xf numFmtId="0" fontId="1" fillId="5" borderId="20" xfId="0" applyFont="1" applyFill="1" applyBorder="1"/>
    <xf numFmtId="0" fontId="0" fillId="5" borderId="20" xfId="0" applyFill="1" applyBorder="1"/>
    <xf numFmtId="0" fontId="1" fillId="5" borderId="21" xfId="0" applyFont="1" applyFill="1" applyBorder="1"/>
    <xf numFmtId="0" fontId="0" fillId="5" borderId="22" xfId="0" applyFill="1" applyBorder="1"/>
    <xf numFmtId="0" fontId="1" fillId="5" borderId="24" xfId="0" applyFont="1" applyFill="1" applyBorder="1"/>
    <xf numFmtId="0" fontId="1" fillId="8" borderId="24" xfId="0" applyFont="1" applyFill="1" applyBorder="1"/>
    <xf numFmtId="3" fontId="0" fillId="11" borderId="1" xfId="0" applyNumberFormat="1" applyFill="1" applyBorder="1" applyProtection="1">
      <protection locked="0"/>
    </xf>
    <xf numFmtId="3" fontId="0" fillId="5" borderId="23" xfId="0" applyNumberFormat="1" applyFill="1" applyBorder="1" applyProtection="1">
      <protection hidden="1"/>
    </xf>
    <xf numFmtId="0" fontId="0" fillId="5" borderId="23" xfId="0" applyFill="1" applyBorder="1" applyAlignment="1">
      <alignment horizontal="right"/>
    </xf>
    <xf numFmtId="0" fontId="0" fillId="10" borderId="23" xfId="0" applyFill="1" applyBorder="1" applyAlignment="1">
      <alignment horizontal="right"/>
    </xf>
    <xf numFmtId="0" fontId="0" fillId="3" borderId="23" xfId="0" applyFill="1" applyBorder="1" applyAlignment="1">
      <alignment horizontal="right"/>
    </xf>
    <xf numFmtId="3" fontId="0" fillId="3" borderId="23" xfId="0" applyNumberFormat="1" applyFill="1" applyBorder="1" applyProtection="1">
      <protection hidden="1"/>
    </xf>
    <xf numFmtId="3" fontId="0" fillId="10" borderId="23" xfId="0" applyNumberFormat="1" applyFill="1" applyBorder="1" applyProtection="1">
      <protection hidden="1"/>
    </xf>
    <xf numFmtId="3" fontId="0" fillId="5" borderId="24" xfId="0" applyNumberFormat="1" applyFill="1" applyBorder="1" applyProtection="1">
      <protection hidden="1"/>
    </xf>
    <xf numFmtId="3" fontId="0" fillId="10" borderId="24" xfId="0" applyNumberFormat="1" applyFill="1" applyBorder="1" applyProtection="1">
      <protection hidden="1"/>
    </xf>
    <xf numFmtId="3" fontId="0" fillId="3" borderId="24" xfId="0" applyNumberFormat="1" applyFill="1" applyBorder="1" applyProtection="1">
      <protection hidden="1"/>
    </xf>
    <xf numFmtId="3" fontId="0" fillId="8" borderId="24" xfId="0" applyNumberFormat="1" applyFill="1" applyBorder="1" applyProtection="1">
      <protection hidden="1"/>
    </xf>
    <xf numFmtId="0" fontId="1" fillId="12" borderId="19" xfId="0" applyFont="1" applyFill="1" applyBorder="1"/>
    <xf numFmtId="0" fontId="1" fillId="12" borderId="20" xfId="0" applyFont="1" applyFill="1" applyBorder="1"/>
    <xf numFmtId="0" fontId="0" fillId="12" borderId="20" xfId="0" applyFill="1" applyBorder="1"/>
    <xf numFmtId="0" fontId="1" fillId="12" borderId="21" xfId="0" applyFont="1" applyFill="1" applyBorder="1"/>
    <xf numFmtId="0" fontId="1" fillId="12" borderId="22" xfId="0" applyFont="1" applyFill="1" applyBorder="1" applyAlignment="1">
      <alignment wrapText="1"/>
    </xf>
    <xf numFmtId="0" fontId="0" fillId="12" borderId="23" xfId="0" applyFill="1" applyBorder="1" applyAlignment="1">
      <alignment horizontal="right"/>
    </xf>
    <xf numFmtId="3" fontId="0" fillId="12" borderId="23" xfId="0" applyNumberFormat="1" applyFill="1" applyBorder="1" applyProtection="1">
      <protection hidden="1"/>
    </xf>
    <xf numFmtId="0" fontId="0" fillId="0" borderId="24" xfId="0" applyBorder="1"/>
    <xf numFmtId="2" fontId="0" fillId="0" borderId="0" xfId="0" applyNumberFormat="1"/>
    <xf numFmtId="2" fontId="0" fillId="0" borderId="24" xfId="0" applyNumberFormat="1" applyBorder="1"/>
    <xf numFmtId="0" fontId="6" fillId="4" borderId="3" xfId="0" applyFont="1" applyFill="1" applyBorder="1"/>
    <xf numFmtId="0" fontId="1" fillId="15" borderId="10" xfId="0" applyFont="1" applyFill="1" applyBorder="1"/>
    <xf numFmtId="0" fontId="0" fillId="15" borderId="9" xfId="0" applyFill="1" applyBorder="1"/>
    <xf numFmtId="0" fontId="0" fillId="15" borderId="10" xfId="0" applyFill="1" applyBorder="1"/>
    <xf numFmtId="0" fontId="0" fillId="15" borderId="1" xfId="0" applyFill="1" applyBorder="1"/>
    <xf numFmtId="3" fontId="0" fillId="15" borderId="1" xfId="0" applyNumberFormat="1" applyFill="1" applyBorder="1"/>
    <xf numFmtId="1" fontId="0" fillId="15" borderId="1" xfId="0" applyNumberFormat="1" applyFill="1" applyBorder="1"/>
    <xf numFmtId="0" fontId="0" fillId="15" borderId="12" xfId="0" applyFill="1" applyBorder="1"/>
    <xf numFmtId="3" fontId="1" fillId="15" borderId="13" xfId="0" applyNumberFormat="1" applyFont="1" applyFill="1" applyBorder="1"/>
    <xf numFmtId="0" fontId="1" fillId="15" borderId="8" xfId="0" applyFont="1" applyFill="1" applyBorder="1"/>
    <xf numFmtId="0" fontId="4" fillId="0" borderId="5" xfId="0" applyFont="1" applyBorder="1" applyAlignment="1">
      <alignment horizontal="justify" wrapText="1"/>
    </xf>
    <xf numFmtId="0" fontId="7" fillId="16" borderId="1" xfId="0" applyFont="1" applyFill="1" applyBorder="1" applyAlignment="1">
      <alignment horizontal="justify" vertical="center"/>
    </xf>
    <xf numFmtId="0" fontId="20" fillId="16" borderId="1" xfId="0" applyFont="1" applyFill="1" applyBorder="1" applyAlignment="1">
      <alignment horizontal="justify" wrapText="1"/>
    </xf>
    <xf numFmtId="0" fontId="4" fillId="0" borderId="2" xfId="0" applyFont="1" applyBorder="1" applyAlignment="1">
      <alignment vertical="center"/>
    </xf>
    <xf numFmtId="9" fontId="6" fillId="0" borderId="1" xfId="1" applyFont="1" applyBorder="1" applyAlignment="1">
      <alignment vertical="center"/>
    </xf>
    <xf numFmtId="0" fontId="4" fillId="0" borderId="1" xfId="0" applyFont="1" applyBorder="1" applyAlignment="1">
      <alignment horizontal="justify" vertical="top"/>
    </xf>
    <xf numFmtId="9" fontId="11" fillId="0" borderId="1" xfId="0" applyNumberFormat="1" applyFont="1" applyBorder="1" applyAlignment="1" applyProtection="1">
      <alignment horizontal="center" vertical="center"/>
      <protection locked="0"/>
    </xf>
    <xf numFmtId="9" fontId="11" fillId="0" borderId="1" xfId="0" applyNumberFormat="1" applyFont="1" applyBorder="1" applyAlignment="1" applyProtection="1">
      <alignment horizontal="center" vertical="center"/>
      <protection hidden="1"/>
    </xf>
    <xf numFmtId="0" fontId="4" fillId="0" borderId="5" xfId="0" applyFont="1" applyBorder="1" applyAlignment="1">
      <alignment horizontal="justify"/>
    </xf>
    <xf numFmtId="9" fontId="11" fillId="0" borderId="1" xfId="1" applyFont="1" applyBorder="1" applyAlignment="1" applyProtection="1">
      <alignment horizontal="center" vertical="center"/>
      <protection hidden="1"/>
    </xf>
    <xf numFmtId="0" fontId="0" fillId="0" borderId="0" xfId="0" applyProtection="1">
      <protection hidden="1"/>
    </xf>
    <xf numFmtId="0" fontId="7" fillId="16" borderId="7" xfId="0" applyFont="1" applyFill="1" applyBorder="1" applyAlignment="1">
      <alignment horizontal="justify" vertical="center"/>
    </xf>
    <xf numFmtId="0" fontId="6" fillId="0" borderId="2" xfId="0" applyFont="1" applyBorder="1" applyAlignment="1">
      <alignment vertical="center"/>
    </xf>
    <xf numFmtId="9" fontId="6" fillId="0" borderId="2" xfId="1" applyFont="1" applyBorder="1" applyAlignment="1">
      <alignment vertical="center"/>
    </xf>
    <xf numFmtId="0" fontId="4" fillId="0" borderId="1" xfId="0" applyFont="1" applyBorder="1" applyAlignment="1">
      <alignment horizontal="justify" wrapText="1"/>
    </xf>
    <xf numFmtId="9" fontId="11" fillId="0" borderId="1" xfId="1" applyFont="1" applyBorder="1" applyAlignment="1">
      <alignment vertical="center"/>
    </xf>
    <xf numFmtId="0" fontId="1" fillId="0" borderId="0" xfId="0" applyFont="1"/>
    <xf numFmtId="9" fontId="11" fillId="0" borderId="4" xfId="0" applyNumberFormat="1" applyFont="1" applyBorder="1" applyAlignment="1" applyProtection="1">
      <alignment horizontal="center" vertical="center" wrapText="1"/>
      <protection locked="0"/>
    </xf>
    <xf numFmtId="0" fontId="21" fillId="0" borderId="0" xfId="0" applyFont="1" applyAlignment="1">
      <alignment horizontal="justify" vertical="center" wrapText="1"/>
    </xf>
    <xf numFmtId="0" fontId="21" fillId="0" borderId="32" xfId="0" applyFont="1" applyBorder="1" applyAlignment="1">
      <alignment horizontal="left" vertical="center" wrapText="1"/>
    </xf>
    <xf numFmtId="0" fontId="0" fillId="0" borderId="0" xfId="0" applyAlignment="1">
      <alignment textRotation="90"/>
    </xf>
    <xf numFmtId="49" fontId="0" fillId="0" borderId="0" xfId="0" applyNumberFormat="1"/>
    <xf numFmtId="0" fontId="0" fillId="0" borderId="28" xfId="0" applyBorder="1" applyAlignment="1" applyProtection="1">
      <alignment horizontal="right"/>
      <protection hidden="1"/>
    </xf>
    <xf numFmtId="3" fontId="1" fillId="0" borderId="30" xfId="0" applyNumberFormat="1" applyFont="1" applyBorder="1" applyProtection="1">
      <protection hidden="1"/>
    </xf>
    <xf numFmtId="0" fontId="1" fillId="0" borderId="0" xfId="0" applyFont="1" applyProtection="1">
      <protection hidden="1"/>
    </xf>
    <xf numFmtId="3" fontId="0" fillId="14" borderId="1" xfId="0" applyNumberFormat="1" applyFill="1" applyBorder="1" applyProtection="1">
      <protection hidden="1"/>
    </xf>
    <xf numFmtId="0" fontId="0" fillId="0" borderId="0" xfId="0" applyAlignment="1" applyProtection="1">
      <alignment wrapText="1"/>
      <protection hidden="1"/>
    </xf>
    <xf numFmtId="0" fontId="24" fillId="0" borderId="41" xfId="0" applyFont="1" applyBorder="1" applyAlignment="1" applyProtection="1">
      <alignment horizontal="left" vertical="center" wrapText="1"/>
      <protection hidden="1"/>
    </xf>
    <xf numFmtId="0" fontId="24" fillId="0" borderId="8" xfId="0" applyFont="1" applyBorder="1" applyAlignment="1" applyProtection="1">
      <alignment horizontal="left" vertical="center" wrapText="1"/>
      <protection hidden="1"/>
    </xf>
    <xf numFmtId="0" fontId="21" fillId="0" borderId="1" xfId="0" applyFont="1" applyBorder="1" applyAlignment="1" applyProtection="1">
      <alignment horizontal="left" vertical="center" wrapText="1"/>
      <protection hidden="1"/>
    </xf>
    <xf numFmtId="49" fontId="21" fillId="0" borderId="11" xfId="0" applyNumberFormat="1" applyFont="1" applyBorder="1" applyAlignment="1" applyProtection="1">
      <alignment horizontal="left" vertical="center" wrapText="1"/>
      <protection hidden="1"/>
    </xf>
    <xf numFmtId="0" fontId="21" fillId="0" borderId="1" xfId="0" applyFont="1" applyBorder="1" applyAlignment="1" applyProtection="1">
      <alignment horizontal="right" vertical="center" wrapText="1"/>
      <protection hidden="1"/>
    </xf>
    <xf numFmtId="0" fontId="21" fillId="0" borderId="13" xfId="0" applyFont="1" applyBorder="1" applyAlignment="1" applyProtection="1">
      <alignment horizontal="left" vertical="center" wrapText="1"/>
      <protection hidden="1"/>
    </xf>
    <xf numFmtId="0" fontId="21" fillId="0" borderId="13" xfId="0" applyFont="1" applyBorder="1" applyAlignment="1" applyProtection="1">
      <alignment horizontal="right" vertical="center" wrapText="1"/>
      <protection hidden="1"/>
    </xf>
    <xf numFmtId="49" fontId="21" fillId="0" borderId="14" xfId="0" applyNumberFormat="1"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0" xfId="0" applyFont="1" applyAlignment="1" applyProtection="1">
      <alignment horizontal="right" vertical="center" wrapText="1"/>
      <protection hidden="1"/>
    </xf>
    <xf numFmtId="49" fontId="21" fillId="0" borderId="0" xfId="0" applyNumberFormat="1" applyFont="1" applyAlignment="1" applyProtection="1">
      <alignment horizontal="left" vertical="center" wrapText="1"/>
      <protection hidden="1"/>
    </xf>
    <xf numFmtId="0" fontId="21" fillId="0" borderId="7" xfId="0" applyFont="1" applyBorder="1" applyAlignment="1" applyProtection="1">
      <alignment horizontal="left" vertical="center" wrapText="1"/>
      <protection hidden="1"/>
    </xf>
    <xf numFmtId="0" fontId="21" fillId="0" borderId="11" xfId="0" applyFont="1" applyBorder="1" applyAlignment="1" applyProtection="1">
      <alignment vertical="center" wrapText="1"/>
      <protection hidden="1"/>
    </xf>
    <xf numFmtId="0" fontId="21" fillId="0" borderId="37" xfId="0" applyFont="1" applyBorder="1" applyAlignment="1" applyProtection="1">
      <alignment horizontal="left" vertical="center" wrapText="1"/>
      <protection hidden="1"/>
    </xf>
    <xf numFmtId="0" fontId="21" fillId="0" borderId="14"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1" xfId="0" applyFont="1" applyBorder="1" applyAlignment="1" applyProtection="1">
      <alignment horizontal="left" vertical="center" wrapText="1"/>
      <protection hidden="1"/>
    </xf>
    <xf numFmtId="49" fontId="21" fillId="0" borderId="11" xfId="0" quotePrefix="1" applyNumberFormat="1" applyFont="1" applyBorder="1" applyAlignment="1" applyProtection="1">
      <alignment horizontal="left" vertical="center" wrapText="1"/>
      <protection hidden="1"/>
    </xf>
    <xf numFmtId="0" fontId="21" fillId="0" borderId="14" xfId="0" applyFont="1" applyBorder="1" applyAlignment="1" applyProtection="1">
      <alignment horizontal="left" vertical="center" wrapText="1"/>
      <protection hidden="1"/>
    </xf>
    <xf numFmtId="0" fontId="21" fillId="0" borderId="32" xfId="0" applyFont="1" applyBorder="1" applyAlignment="1" applyProtection="1">
      <alignment horizontal="left" vertical="center" wrapText="1"/>
      <protection hidden="1"/>
    </xf>
    <xf numFmtId="0" fontId="21" fillId="0" borderId="11" xfId="0" quotePrefix="1" applyFont="1" applyBorder="1" applyAlignment="1" applyProtection="1">
      <alignment horizontal="left" vertical="center" wrapText="1"/>
      <protection hidden="1"/>
    </xf>
    <xf numFmtId="0" fontId="21" fillId="0" borderId="3" xfId="0" applyFont="1" applyBorder="1" applyAlignment="1" applyProtection="1">
      <alignment horizontal="left" vertical="center" wrapText="1"/>
      <protection hidden="1"/>
    </xf>
    <xf numFmtId="0" fontId="21" fillId="0" borderId="3" xfId="0" applyFont="1" applyBorder="1" applyAlignment="1" applyProtection="1">
      <alignment horizontal="right" vertical="center" wrapText="1"/>
      <protection hidden="1"/>
    </xf>
    <xf numFmtId="0" fontId="21" fillId="0" borderId="40" xfId="0" applyFont="1" applyBorder="1" applyAlignment="1" applyProtection="1">
      <alignment horizontal="left" vertical="center" wrapText="1"/>
      <protection hidden="1"/>
    </xf>
    <xf numFmtId="0" fontId="21" fillId="0" borderId="4" xfId="0" applyFont="1" applyBorder="1" applyAlignment="1" applyProtection="1">
      <alignment horizontal="left" vertical="center" wrapText="1"/>
      <protection hidden="1"/>
    </xf>
    <xf numFmtId="0" fontId="21" fillId="0" borderId="4" xfId="0" applyFont="1" applyBorder="1" applyAlignment="1" applyProtection="1">
      <alignment horizontal="right" vertical="center" wrapText="1"/>
      <protection hidden="1"/>
    </xf>
    <xf numFmtId="0" fontId="21" fillId="0" borderId="11" xfId="0" quotePrefix="1" applyFont="1" applyBorder="1" applyAlignment="1" applyProtection="1">
      <alignment vertical="center" wrapText="1"/>
      <protection hidden="1"/>
    </xf>
    <xf numFmtId="0" fontId="24" fillId="0" borderId="42" xfId="0" applyFont="1" applyBorder="1" applyAlignment="1" applyProtection="1">
      <alignment horizontal="left" vertical="center" wrapText="1"/>
      <protection hidden="1"/>
    </xf>
    <xf numFmtId="0" fontId="6" fillId="0" borderId="1" xfId="0" applyFont="1" applyBorder="1" applyAlignment="1" applyProtection="1">
      <alignment horizontal="right" vertical="center" wrapText="1"/>
      <protection hidden="1"/>
    </xf>
    <xf numFmtId="0" fontId="6" fillId="0" borderId="1" xfId="0" applyFont="1" applyBorder="1" applyAlignment="1" applyProtection="1">
      <alignment horizontal="right" vertical="center"/>
      <protection hidden="1"/>
    </xf>
    <xf numFmtId="0" fontId="4" fillId="0" borderId="11" xfId="0" applyFont="1" applyBorder="1" applyAlignment="1" applyProtection="1">
      <alignment vertical="center" wrapText="1"/>
      <protection hidden="1"/>
    </xf>
    <xf numFmtId="0" fontId="7" fillId="0" borderId="1" xfId="0" applyFont="1" applyBorder="1" applyAlignment="1" applyProtection="1">
      <alignment horizontal="justify" vertical="center"/>
      <protection hidden="1"/>
    </xf>
    <xf numFmtId="0" fontId="4" fillId="0" borderId="1" xfId="0" applyFont="1" applyBorder="1" applyAlignment="1" applyProtection="1">
      <alignment vertical="center"/>
      <protection hidden="1"/>
    </xf>
    <xf numFmtId="164" fontId="4" fillId="0" borderId="1" xfId="1" applyNumberFormat="1" applyFont="1" applyBorder="1" applyAlignment="1" applyProtection="1">
      <alignment vertical="center"/>
      <protection hidden="1"/>
    </xf>
    <xf numFmtId="9" fontId="6" fillId="0" borderId="11" xfId="1" applyFont="1" applyBorder="1" applyAlignment="1" applyProtection="1">
      <alignment vertical="center"/>
      <protection hidden="1"/>
    </xf>
    <xf numFmtId="164" fontId="6" fillId="0" borderId="11" xfId="1" applyNumberFormat="1" applyFont="1" applyBorder="1" applyAlignment="1" applyProtection="1">
      <alignment vertical="center"/>
      <protection hidden="1"/>
    </xf>
    <xf numFmtId="0" fontId="0" fillId="0" borderId="1" xfId="0" applyBorder="1" applyProtection="1">
      <protection hidden="1"/>
    </xf>
    <xf numFmtId="0" fontId="0" fillId="0" borderId="11" xfId="0" applyBorder="1" applyProtection="1">
      <protection hidden="1"/>
    </xf>
    <xf numFmtId="3" fontId="1" fillId="8" borderId="29" xfId="0" applyNumberFormat="1" applyFont="1" applyFill="1" applyBorder="1" applyProtection="1">
      <protection hidden="1"/>
    </xf>
    <xf numFmtId="0" fontId="0" fillId="12" borderId="28" xfId="0" applyFill="1" applyBorder="1" applyAlignment="1" applyProtection="1">
      <alignment horizontal="left"/>
      <protection hidden="1"/>
    </xf>
    <xf numFmtId="3" fontId="1" fillId="12" borderId="30" xfId="0" applyNumberFormat="1" applyFont="1" applyFill="1" applyBorder="1" applyProtection="1">
      <protection hidden="1"/>
    </xf>
    <xf numFmtId="3" fontId="1" fillId="2" borderId="24" xfId="0" applyNumberFormat="1" applyFont="1" applyFill="1" applyBorder="1" applyProtection="1">
      <protection hidden="1"/>
    </xf>
    <xf numFmtId="0" fontId="1" fillId="2" borderId="30" xfId="0" applyFont="1" applyFill="1" applyBorder="1" applyAlignment="1" applyProtection="1">
      <alignment wrapText="1"/>
      <protection hidden="1"/>
    </xf>
    <xf numFmtId="0" fontId="1" fillId="15" borderId="28" xfId="0" applyFont="1" applyFill="1" applyBorder="1" applyAlignment="1" applyProtection="1">
      <alignment wrapText="1"/>
      <protection hidden="1"/>
    </xf>
    <xf numFmtId="0" fontId="1" fillId="0" borderId="41" xfId="0" applyFont="1" applyBorder="1" applyAlignment="1" applyProtection="1">
      <alignment wrapText="1"/>
      <protection hidden="1"/>
    </xf>
    <xf numFmtId="3" fontId="1" fillId="0" borderId="45" xfId="0" applyNumberFormat="1" applyFont="1" applyBorder="1" applyProtection="1">
      <protection hidden="1"/>
    </xf>
    <xf numFmtId="3" fontId="1" fillId="15" borderId="45" xfId="0" applyNumberFormat="1" applyFont="1" applyFill="1" applyBorder="1" applyProtection="1">
      <protection hidden="1"/>
    </xf>
    <xf numFmtId="3" fontId="1" fillId="8" borderId="1" xfId="0" applyNumberFormat="1" applyFont="1" applyFill="1" applyBorder="1" applyProtection="1">
      <protection hidden="1"/>
    </xf>
    <xf numFmtId="49" fontId="1" fillId="7" borderId="1" xfId="0" applyNumberFormat="1" applyFont="1" applyFill="1" applyBorder="1" applyAlignment="1" applyProtection="1">
      <alignment horizontal="right"/>
      <protection hidden="1"/>
    </xf>
    <xf numFmtId="165" fontId="1" fillId="7" borderId="1" xfId="0" applyNumberFormat="1" applyFont="1" applyFill="1" applyBorder="1" applyProtection="1">
      <protection hidden="1"/>
    </xf>
    <xf numFmtId="0" fontId="1" fillId="0" borderId="10" xfId="0" applyFont="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165" fontId="1" fillId="11" borderId="1" xfId="0" applyNumberFormat="1" applyFont="1" applyFill="1" applyBorder="1" applyAlignment="1" applyProtection="1">
      <alignment horizontal="right"/>
      <protection locked="0"/>
    </xf>
    <xf numFmtId="165" fontId="1" fillId="11" borderId="11" xfId="0" applyNumberFormat="1" applyFont="1" applyFill="1" applyBorder="1" applyAlignment="1" applyProtection="1">
      <alignment horizontal="right"/>
      <protection locked="0"/>
    </xf>
    <xf numFmtId="0" fontId="17" fillId="0" borderId="28" xfId="0" applyFont="1" applyBorder="1" applyAlignment="1" applyProtection="1">
      <alignment horizontal="center"/>
      <protection hidden="1"/>
    </xf>
    <xf numFmtId="0" fontId="17" fillId="0" borderId="30" xfId="0" applyFont="1" applyBorder="1" applyAlignment="1" applyProtection="1">
      <alignment horizontal="center"/>
      <protection hidden="1"/>
    </xf>
    <xf numFmtId="0" fontId="18" fillId="7" borderId="46" xfId="0" applyFont="1" applyFill="1" applyBorder="1" applyAlignment="1" applyProtection="1">
      <alignment horizontal="center" vertical="center"/>
      <protection hidden="1"/>
    </xf>
    <xf numFmtId="0" fontId="18" fillId="7" borderId="20" xfId="0" applyFont="1" applyFill="1" applyBorder="1" applyAlignment="1" applyProtection="1">
      <alignment horizontal="center" vertical="center"/>
      <protection hidden="1"/>
    </xf>
    <xf numFmtId="0" fontId="18" fillId="7" borderId="21" xfId="0" applyFont="1" applyFill="1" applyBorder="1" applyAlignment="1" applyProtection="1">
      <alignment horizontal="center" vertical="center"/>
      <protection hidden="1"/>
    </xf>
    <xf numFmtId="0" fontId="1" fillId="0" borderId="10"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49" fontId="1" fillId="11" borderId="1" xfId="0" applyNumberFormat="1" applyFont="1" applyFill="1" applyBorder="1" applyAlignment="1" applyProtection="1">
      <alignment horizontal="right"/>
      <protection locked="0"/>
    </xf>
    <xf numFmtId="49" fontId="1" fillId="11" borderId="11" xfId="0" applyNumberFormat="1" applyFont="1" applyFill="1" applyBorder="1" applyAlignment="1" applyProtection="1">
      <alignment horizontal="right"/>
      <protection locked="0"/>
    </xf>
    <xf numFmtId="0" fontId="27" fillId="18" borderId="28" xfId="0" applyFont="1" applyFill="1" applyBorder="1" applyAlignment="1" applyProtection="1">
      <alignment horizontal="justify" vertical="justify"/>
      <protection hidden="1"/>
    </xf>
    <xf numFmtId="0" fontId="0" fillId="18" borderId="30" xfId="0" applyFill="1" applyBorder="1" applyAlignment="1" applyProtection="1">
      <alignment horizontal="justify" vertical="justify"/>
      <protection hidden="1"/>
    </xf>
    <xf numFmtId="0" fontId="0" fillId="18" borderId="29" xfId="0" applyFill="1" applyBorder="1" applyAlignment="1" applyProtection="1">
      <alignment horizontal="justify" vertical="justify"/>
      <protection hidden="1"/>
    </xf>
    <xf numFmtId="0" fontId="1" fillId="0" borderId="0" xfId="0" applyFont="1" applyAlignment="1" applyProtection="1">
      <alignment horizontal="justify" wrapText="1"/>
      <protection hidden="1"/>
    </xf>
    <xf numFmtId="0" fontId="0" fillId="0" borderId="0" xfId="0" applyAlignment="1" applyProtection="1">
      <alignment horizontal="justify" wrapText="1"/>
      <protection hidden="1"/>
    </xf>
    <xf numFmtId="0" fontId="16" fillId="17" borderId="25" xfId="0" applyFont="1" applyFill="1" applyBorder="1" applyAlignment="1" applyProtection="1">
      <alignment horizontal="center" vertical="center" textRotation="90" wrapText="1"/>
      <protection hidden="1"/>
    </xf>
    <xf numFmtId="0" fontId="16" fillId="17" borderId="26" xfId="0" applyFont="1" applyFill="1" applyBorder="1" applyAlignment="1" applyProtection="1">
      <alignment horizontal="center" vertical="center" textRotation="90" wrapText="1"/>
      <protection hidden="1"/>
    </xf>
    <xf numFmtId="0" fontId="16" fillId="17" borderId="27" xfId="0" applyFont="1" applyFill="1" applyBorder="1" applyAlignment="1" applyProtection="1">
      <alignment horizontal="center" vertical="center" textRotation="90" wrapText="1"/>
      <protection hidden="1"/>
    </xf>
    <xf numFmtId="0" fontId="18" fillId="13" borderId="28" xfId="0" applyFont="1" applyFill="1" applyBorder="1" applyAlignment="1" applyProtection="1">
      <alignment horizontal="left" wrapText="1"/>
      <protection hidden="1"/>
    </xf>
    <xf numFmtId="0" fontId="18" fillId="13" borderId="30" xfId="0" applyFont="1" applyFill="1" applyBorder="1" applyAlignment="1" applyProtection="1">
      <alignment horizontal="left" wrapText="1"/>
      <protection hidden="1"/>
    </xf>
    <xf numFmtId="0" fontId="18" fillId="13" borderId="29" xfId="0" applyFont="1" applyFill="1" applyBorder="1" applyAlignment="1" applyProtection="1">
      <alignment horizontal="left" wrapText="1"/>
      <protection hidden="1"/>
    </xf>
    <xf numFmtId="0" fontId="16" fillId="12" borderId="25" xfId="0" applyFont="1" applyFill="1" applyBorder="1" applyAlignment="1">
      <alignment horizontal="center" vertical="center" textRotation="90" wrapText="1"/>
    </xf>
    <xf numFmtId="0" fontId="3" fillId="12" borderId="26" xfId="0" applyFont="1" applyFill="1" applyBorder="1" applyAlignment="1">
      <alignment horizontal="center" vertical="center" textRotation="90" wrapText="1"/>
    </xf>
    <xf numFmtId="0" fontId="3" fillId="12" borderId="27" xfId="0" applyFont="1" applyFill="1" applyBorder="1" applyAlignment="1">
      <alignment horizontal="center" vertical="center" textRotation="90" wrapText="1"/>
    </xf>
    <xf numFmtId="0" fontId="17" fillId="5" borderId="25" xfId="0" applyFont="1" applyFill="1" applyBorder="1" applyAlignment="1">
      <alignment horizontal="center" vertical="center" textRotation="90"/>
    </xf>
    <xf numFmtId="0" fontId="17" fillId="5" borderId="26" xfId="0" applyFont="1" applyFill="1" applyBorder="1" applyAlignment="1">
      <alignment horizontal="center" vertical="center" textRotation="90"/>
    </xf>
    <xf numFmtId="0" fontId="17" fillId="5" borderId="27" xfId="0" applyFont="1" applyFill="1" applyBorder="1" applyAlignment="1">
      <alignment horizontal="center" vertical="center" textRotation="90"/>
    </xf>
    <xf numFmtId="0" fontId="16" fillId="3" borderId="25" xfId="0" applyFont="1" applyFill="1" applyBorder="1" applyAlignment="1">
      <alignment horizontal="center" vertical="center" textRotation="90" wrapText="1"/>
    </xf>
    <xf numFmtId="0" fontId="16" fillId="3" borderId="27" xfId="0" applyFont="1" applyFill="1" applyBorder="1" applyAlignment="1">
      <alignment horizontal="center" vertical="center" textRotation="90" wrapText="1"/>
    </xf>
    <xf numFmtId="0" fontId="17" fillId="10" borderId="25" xfId="0" applyFont="1" applyFill="1" applyBorder="1" applyAlignment="1">
      <alignment horizontal="center" vertical="center" textRotation="90"/>
    </xf>
    <xf numFmtId="0" fontId="17" fillId="10" borderId="26" xfId="0" applyFont="1" applyFill="1" applyBorder="1" applyAlignment="1">
      <alignment horizontal="center" vertical="center" textRotation="90"/>
    </xf>
    <xf numFmtId="0" fontId="17" fillId="10" borderId="27" xfId="0" applyFont="1" applyFill="1" applyBorder="1" applyAlignment="1">
      <alignment horizontal="center" vertical="center" textRotation="90"/>
    </xf>
    <xf numFmtId="0" fontId="27" fillId="18" borderId="28" xfId="0" applyFont="1" applyFill="1" applyBorder="1" applyAlignment="1" applyProtection="1">
      <alignment horizontal="justify" vertical="justify" wrapText="1"/>
      <protection hidden="1"/>
    </xf>
    <xf numFmtId="0" fontId="27" fillId="18" borderId="30" xfId="0" applyFont="1" applyFill="1" applyBorder="1" applyAlignment="1" applyProtection="1">
      <alignment horizontal="justify" vertical="justify" wrapText="1"/>
      <protection hidden="1"/>
    </xf>
    <xf numFmtId="0" fontId="5" fillId="0" borderId="5" xfId="0" applyFont="1" applyBorder="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0" fontId="11" fillId="0" borderId="7" xfId="0" applyFont="1" applyBorder="1" applyAlignment="1">
      <alignment horizontal="center" wrapText="1"/>
    </xf>
    <xf numFmtId="0" fontId="3" fillId="0" borderId="5" xfId="0" applyFont="1" applyBorder="1" applyAlignment="1">
      <alignment horizontal="left" vertical="center"/>
    </xf>
    <xf numFmtId="0" fontId="3" fillId="0" borderId="7" xfId="0" applyFont="1" applyBorder="1" applyAlignment="1">
      <alignment horizontal="left" vertical="center"/>
    </xf>
    <xf numFmtId="9" fontId="6" fillId="0" borderId="2" xfId="1" applyFont="1" applyBorder="1" applyAlignment="1">
      <alignment horizontal="center" vertical="center"/>
    </xf>
    <xf numFmtId="9" fontId="6" fillId="0" borderId="4" xfId="1" applyFont="1" applyBorder="1" applyAlignment="1">
      <alignment horizontal="center" vertical="center"/>
    </xf>
    <xf numFmtId="9" fontId="6" fillId="0" borderId="3" xfId="1" applyFont="1" applyBorder="1" applyAlignment="1">
      <alignment horizontal="center" vertical="center"/>
    </xf>
    <xf numFmtId="9" fontId="11" fillId="0" borderId="2" xfId="1" applyFont="1" applyBorder="1" applyAlignment="1" applyProtection="1">
      <alignment horizontal="center" vertical="center"/>
      <protection hidden="1"/>
    </xf>
    <xf numFmtId="9" fontId="11" fillId="0" borderId="3" xfId="1" applyFont="1" applyBorder="1" applyAlignment="1" applyProtection="1">
      <alignment horizontal="center" vertical="center"/>
      <protection hidden="1"/>
    </xf>
    <xf numFmtId="9" fontId="11" fillId="0" borderId="4" xfId="1" applyFont="1" applyBorder="1" applyAlignment="1" applyProtection="1">
      <alignment horizontal="center" vertical="center"/>
      <protection hidden="1"/>
    </xf>
    <xf numFmtId="0" fontId="6" fillId="0" borderId="5" xfId="0" applyFont="1" applyBorder="1" applyAlignment="1">
      <alignment horizontal="left"/>
    </xf>
    <xf numFmtId="0" fontId="6" fillId="0" borderId="7" xfId="0" applyFont="1" applyBorder="1" applyAlignment="1">
      <alignment horizontal="left"/>
    </xf>
    <xf numFmtId="0" fontId="27" fillId="18" borderId="29" xfId="0" applyFont="1" applyFill="1" applyBorder="1" applyAlignment="1" applyProtection="1">
      <alignment horizontal="justify" vertical="justify" wrapText="1"/>
      <protection hidden="1"/>
    </xf>
    <xf numFmtId="0" fontId="22" fillId="0" borderId="35" xfId="0" applyFont="1" applyBorder="1" applyAlignment="1" applyProtection="1">
      <alignment horizontal="center" vertical="center" textRotation="90"/>
      <protection hidden="1"/>
    </xf>
    <xf numFmtId="0" fontId="22" fillId="0" borderId="36" xfId="0" applyFont="1" applyBorder="1" applyAlignment="1" applyProtection="1">
      <alignment horizontal="center" vertical="center" textRotation="90"/>
      <protection hidden="1"/>
    </xf>
    <xf numFmtId="0" fontId="22" fillId="0" borderId="22" xfId="0" applyFont="1" applyBorder="1" applyAlignment="1" applyProtection="1">
      <alignment horizontal="center" vertical="center" textRotation="90"/>
      <protection hidden="1"/>
    </xf>
    <xf numFmtId="0" fontId="22" fillId="0" borderId="15" xfId="0" applyFont="1" applyBorder="1" applyAlignment="1" applyProtection="1">
      <alignment horizontal="center" vertical="center" textRotation="90" wrapText="1"/>
      <protection hidden="1"/>
    </xf>
    <xf numFmtId="0" fontId="21" fillId="0" borderId="33" xfId="0" applyFont="1" applyBorder="1" applyAlignment="1" applyProtection="1">
      <alignment horizontal="center" vertical="center" textRotation="90" wrapText="1"/>
      <protection hidden="1"/>
    </xf>
    <xf numFmtId="0" fontId="21" fillId="0" borderId="34" xfId="0" applyFont="1" applyBorder="1" applyAlignment="1" applyProtection="1">
      <alignment horizontal="center" vertical="center" textRotation="90" wrapText="1"/>
      <protection hidden="1"/>
    </xf>
    <xf numFmtId="0" fontId="22" fillId="0" borderId="33" xfId="0" applyFont="1" applyBorder="1" applyAlignment="1" applyProtection="1">
      <alignment horizontal="center" vertical="center" textRotation="90" wrapText="1"/>
      <protection hidden="1"/>
    </xf>
    <xf numFmtId="0" fontId="22" fillId="0" borderId="34" xfId="0" applyFont="1" applyBorder="1" applyAlignment="1" applyProtection="1">
      <alignment horizontal="center" vertical="center" textRotation="90" wrapText="1"/>
      <protection hidden="1"/>
    </xf>
    <xf numFmtId="0" fontId="24" fillId="0" borderId="44" xfId="0" applyFont="1" applyBorder="1" applyAlignment="1" applyProtection="1">
      <alignment horizontal="left" vertical="center" wrapText="1"/>
      <protection hidden="1"/>
    </xf>
    <xf numFmtId="0" fontId="24" fillId="0" borderId="38" xfId="0" applyFont="1" applyBorder="1" applyAlignment="1" applyProtection="1">
      <alignment horizontal="left" vertical="center" wrapText="1"/>
      <protection hidden="1"/>
    </xf>
    <xf numFmtId="0" fontId="24" fillId="0" borderId="39" xfId="0" applyFont="1" applyBorder="1" applyAlignment="1" applyProtection="1">
      <alignment horizontal="left" vertical="center" wrapText="1"/>
      <protection hidden="1"/>
    </xf>
    <xf numFmtId="0" fontId="21" fillId="0" borderId="33" xfId="0" applyFont="1" applyBorder="1" applyAlignment="1" applyProtection="1">
      <alignment horizontal="center" vertical="center" textRotation="90"/>
      <protection hidden="1"/>
    </xf>
    <xf numFmtId="0" fontId="21" fillId="0" borderId="34" xfId="0" applyFont="1" applyBorder="1" applyAlignment="1" applyProtection="1">
      <alignment horizontal="center" vertical="center" textRotation="90"/>
      <protection hidden="1"/>
    </xf>
    <xf numFmtId="0" fontId="24" fillId="0" borderId="43" xfId="0" applyFont="1" applyBorder="1" applyAlignment="1" applyProtection="1">
      <alignment horizontal="left" vertical="center" wrapText="1"/>
      <protection hidden="1"/>
    </xf>
    <xf numFmtId="0" fontId="24" fillId="0" borderId="30" xfId="0" applyFont="1" applyBorder="1" applyAlignment="1" applyProtection="1">
      <alignment horizontal="left" vertical="center" wrapText="1"/>
      <protection hidden="1"/>
    </xf>
    <xf numFmtId="0" fontId="24" fillId="0" borderId="29" xfId="0" applyFont="1" applyBorder="1" applyAlignment="1" applyProtection="1">
      <alignment horizontal="left" vertical="center" wrapText="1"/>
      <protection hidden="1"/>
    </xf>
    <xf numFmtId="0" fontId="5" fillId="0" borderId="28" xfId="0" applyFont="1" applyBorder="1" applyAlignment="1" applyProtection="1">
      <alignment horizontal="center" wrapText="1"/>
      <protection hidden="1"/>
    </xf>
    <xf numFmtId="0" fontId="5" fillId="0" borderId="30" xfId="0" applyFont="1" applyBorder="1" applyAlignment="1" applyProtection="1">
      <alignment horizontal="center" wrapText="1"/>
      <protection hidden="1"/>
    </xf>
    <xf numFmtId="0" fontId="5" fillId="0" borderId="29" xfId="0" applyFont="1" applyBorder="1" applyAlignment="1" applyProtection="1">
      <alignment horizontal="center" wrapText="1"/>
      <protection hidden="1"/>
    </xf>
    <xf numFmtId="0" fontId="24" fillId="0" borderId="43" xfId="0" applyFont="1" applyBorder="1" applyAlignment="1" applyProtection="1">
      <alignment horizontal="center" vertical="center" wrapText="1"/>
      <protection hidden="1"/>
    </xf>
    <xf numFmtId="0" fontId="24" fillId="0" borderId="30" xfId="0" applyFont="1" applyBorder="1" applyAlignment="1" applyProtection="1">
      <alignment horizontal="center" vertical="center" wrapText="1"/>
      <protection hidden="1"/>
    </xf>
    <xf numFmtId="0" fontId="24" fillId="0" borderId="29" xfId="0" applyFont="1" applyBorder="1" applyAlignment="1" applyProtection="1">
      <alignment horizontal="center" vertical="center" wrapText="1"/>
      <protection hidden="1"/>
    </xf>
    <xf numFmtId="0" fontId="11" fillId="0" borderId="28" xfId="0" applyFont="1" applyBorder="1" applyAlignment="1" applyProtection="1">
      <alignment horizontal="center" wrapText="1"/>
      <protection hidden="1"/>
    </xf>
    <xf numFmtId="0" fontId="11" fillId="0" borderId="30" xfId="0" applyFont="1" applyBorder="1" applyAlignment="1" applyProtection="1">
      <alignment horizontal="center" wrapText="1"/>
      <protection hidden="1"/>
    </xf>
    <xf numFmtId="0" fontId="11" fillId="0" borderId="29" xfId="0" applyFont="1" applyBorder="1" applyAlignment="1" applyProtection="1">
      <alignment horizontal="center" wrapText="1"/>
      <protection hidden="1"/>
    </xf>
    <xf numFmtId="0" fontId="25" fillId="0" borderId="15" xfId="0" applyFont="1" applyBorder="1" applyAlignment="1" applyProtection="1">
      <alignment horizontal="center" vertical="center" textRotation="90" wrapText="1"/>
      <protection hidden="1"/>
    </xf>
    <xf numFmtId="0" fontId="24" fillId="0" borderId="44" xfId="0" applyFont="1" applyBorder="1" applyAlignment="1" applyProtection="1">
      <alignment horizontal="center" vertical="center" wrapText="1"/>
      <protection hidden="1"/>
    </xf>
    <xf numFmtId="0" fontId="24" fillId="0" borderId="38" xfId="0" applyFont="1" applyBorder="1" applyAlignment="1" applyProtection="1">
      <alignment horizontal="center" vertical="center" wrapText="1"/>
      <protection hidden="1"/>
    </xf>
    <xf numFmtId="0" fontId="24" fillId="0" borderId="39" xfId="0" applyFont="1" applyBorder="1" applyAlignment="1" applyProtection="1">
      <alignment horizontal="center" vertical="center" wrapText="1"/>
      <protection hidden="1"/>
    </xf>
    <xf numFmtId="0" fontId="11" fillId="0" borderId="28" xfId="0" applyFont="1" applyBorder="1" applyAlignment="1" applyProtection="1">
      <alignment horizontal="left"/>
      <protection hidden="1"/>
    </xf>
    <xf numFmtId="0" fontId="0" fillId="0" borderId="30" xfId="0" applyBorder="1" applyAlignment="1" applyProtection="1">
      <alignment horizontal="left"/>
      <protection hidden="1"/>
    </xf>
    <xf numFmtId="0" fontId="0" fillId="0" borderId="29" xfId="0" applyBorder="1" applyAlignment="1" applyProtection="1">
      <alignment horizontal="left"/>
      <protection hidden="1"/>
    </xf>
    <xf numFmtId="9" fontId="6" fillId="2" borderId="16" xfId="1" applyFont="1" applyFill="1" applyBorder="1" applyAlignment="1" applyProtection="1">
      <alignment horizontal="center" vertical="center"/>
      <protection hidden="1"/>
    </xf>
    <xf numFmtId="9" fontId="6" fillId="2" borderId="6" xfId="1" applyFont="1" applyFill="1" applyBorder="1" applyAlignment="1" applyProtection="1">
      <alignment horizontal="center" vertical="center"/>
      <protection hidden="1"/>
    </xf>
    <xf numFmtId="9" fontId="6" fillId="2" borderId="17" xfId="1" applyFont="1" applyFill="1" applyBorder="1" applyAlignment="1" applyProtection="1">
      <alignment horizontal="center" vertical="center"/>
      <protection hidden="1"/>
    </xf>
    <xf numFmtId="9" fontId="6" fillId="0" borderId="10" xfId="1" applyFont="1" applyBorder="1" applyAlignment="1" applyProtection="1">
      <alignment horizontal="center" vertical="center" textRotation="90" wrapText="1"/>
      <protection hidden="1"/>
    </xf>
    <xf numFmtId="9" fontId="6" fillId="0" borderId="10" xfId="1" applyFont="1" applyBorder="1" applyAlignment="1" applyProtection="1">
      <alignment horizontal="center" vertical="center" textRotation="90"/>
      <protection hidden="1"/>
    </xf>
    <xf numFmtId="0" fontId="4" fillId="0" borderId="1" xfId="0" applyFont="1" applyBorder="1" applyAlignment="1" applyProtection="1">
      <alignment horizontal="left"/>
      <protection hidden="1"/>
    </xf>
    <xf numFmtId="0" fontId="6" fillId="0" borderId="1" xfId="0" applyFont="1" applyBorder="1" applyAlignment="1" applyProtection="1">
      <alignment horizontal="left"/>
      <protection hidden="1"/>
    </xf>
    <xf numFmtId="0" fontId="6" fillId="0" borderId="15" xfId="0" applyFont="1" applyBorder="1" applyAlignment="1" applyProtection="1">
      <alignment horizontal="center" vertical="center" textRotation="90" wrapText="1"/>
      <protection hidden="1"/>
    </xf>
    <xf numFmtId="0" fontId="6" fillId="0" borderId="31" xfId="0" applyFont="1" applyBorder="1" applyAlignment="1" applyProtection="1">
      <alignment horizontal="center" vertical="center" textRotation="90" wrapText="1"/>
      <protection hidden="1"/>
    </xf>
    <xf numFmtId="0" fontId="4" fillId="0" borderId="16"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9" fontId="6" fillId="0" borderId="15" xfId="1" applyFont="1" applyBorder="1" applyAlignment="1" applyProtection="1">
      <alignment horizontal="center" vertical="center" textRotation="90" wrapText="1"/>
      <protection hidden="1"/>
    </xf>
    <xf numFmtId="9" fontId="6" fillId="0" borderId="31" xfId="1" applyFont="1" applyBorder="1" applyAlignment="1" applyProtection="1">
      <alignment horizontal="center" vertical="center" textRotation="90" wrapText="1"/>
      <protection hidden="1"/>
    </xf>
    <xf numFmtId="0" fontId="7" fillId="0" borderId="1" xfId="0" applyFont="1" applyBorder="1" applyAlignment="1" applyProtection="1">
      <alignment horizontal="left"/>
      <protection hidden="1"/>
    </xf>
    <xf numFmtId="0" fontId="7" fillId="0" borderId="1" xfId="0" applyFont="1" applyBorder="1" applyAlignment="1" applyProtection="1">
      <alignment horizontal="justify" wrapText="1"/>
      <protection hidden="1"/>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39FD7-5B4A-438F-8271-037748EB19D9}">
  <dimension ref="A1:D85"/>
  <sheetViews>
    <sheetView workbookViewId="0">
      <selection activeCell="G3" sqref="G3"/>
    </sheetView>
  </sheetViews>
  <sheetFormatPr defaultRowHeight="14.35" x14ac:dyDescent="0.5"/>
  <cols>
    <col min="1" max="1" width="15.29296875" customWidth="1"/>
  </cols>
  <sheetData>
    <row r="1" spans="1:3" ht="14.7" thickBot="1" x14ac:dyDescent="0.55000000000000004">
      <c r="A1" t="s">
        <v>100</v>
      </c>
      <c r="B1" s="105">
        <f>'Calcolo CP'!K4/118.9</f>
        <v>1.024390243902439</v>
      </c>
    </row>
    <row r="2" spans="1:3" x14ac:dyDescent="0.5">
      <c r="A2" s="16" t="s">
        <v>70</v>
      </c>
      <c r="B2" s="17" t="s">
        <v>52</v>
      </c>
    </row>
    <row r="3" spans="1:3" x14ac:dyDescent="0.5">
      <c r="A3" s="18"/>
      <c r="B3" s="15"/>
    </row>
    <row r="4" spans="1:3" x14ac:dyDescent="0.5">
      <c r="A4" s="18"/>
      <c r="B4" s="52">
        <f>'Calcolo CP'!E19</f>
        <v>0</v>
      </c>
    </row>
    <row r="5" spans="1:3" x14ac:dyDescent="0.5">
      <c r="A5" s="18" t="s">
        <v>53</v>
      </c>
      <c r="B5" s="15">
        <f>IF(B4&lt;10,2000,IF(B4&lt;20, 1800,1500))</f>
        <v>2000</v>
      </c>
    </row>
    <row r="6" spans="1:3" x14ac:dyDescent="0.5">
      <c r="A6" s="18" t="s">
        <v>54</v>
      </c>
      <c r="B6" s="15">
        <f>B5*B4*B1</f>
        <v>0</v>
      </c>
      <c r="C6" s="15">
        <f>'Calcolo CP'!I19</f>
        <v>0</v>
      </c>
    </row>
    <row r="7" spans="1:3" x14ac:dyDescent="0.5">
      <c r="A7" s="18" t="s">
        <v>1</v>
      </c>
      <c r="B7" s="15">
        <v>0.14399999999999999</v>
      </c>
    </row>
    <row r="8" spans="1:3" x14ac:dyDescent="0.5">
      <c r="A8" s="18" t="s">
        <v>3</v>
      </c>
      <c r="B8" s="15">
        <f>IF(B6&lt;25000,0.03+10/(25000^0.4),0.03+10/(B6^0.4))</f>
        <v>0.20411011265922477</v>
      </c>
      <c r="C8" s="15">
        <f>IF(C6&lt;25000,0.03+10/(25000^0.4),0.03+10/(C6^0.4))</f>
        <v>0.20411011265922477</v>
      </c>
    </row>
    <row r="9" spans="1:3" ht="14.7" thickBot="1" x14ac:dyDescent="0.55000000000000004">
      <c r="A9" s="20" t="s">
        <v>4</v>
      </c>
      <c r="B9" s="31">
        <f>B6*B7*B8*1.25</f>
        <v>0</v>
      </c>
      <c r="C9" s="31">
        <f>C6*B7*B8*1.25</f>
        <v>0</v>
      </c>
    </row>
    <row r="10" spans="1:3" ht="14.7" thickBot="1" x14ac:dyDescent="0.55000000000000004"/>
    <row r="11" spans="1:3" x14ac:dyDescent="0.5">
      <c r="A11" s="21" t="s">
        <v>56</v>
      </c>
      <c r="B11" s="22" t="s">
        <v>55</v>
      </c>
    </row>
    <row r="12" spans="1:3" x14ac:dyDescent="0.5">
      <c r="A12" s="23"/>
      <c r="B12" s="54">
        <f>'Calcolo CP'!E22</f>
        <v>0</v>
      </c>
    </row>
    <row r="13" spans="1:3" x14ac:dyDescent="0.5">
      <c r="A13" s="23" t="s">
        <v>72</v>
      </c>
      <c r="B13" s="24">
        <f>IF(B12=0,0,IF(B12&lt;10000,1,INT(B12/10000+0.9)))</f>
        <v>0</v>
      </c>
    </row>
    <row r="14" spans="1:3" x14ac:dyDescent="0.5">
      <c r="A14" s="23" t="s">
        <v>71</v>
      </c>
      <c r="B14" s="24">
        <f>B13*5000</f>
        <v>0</v>
      </c>
    </row>
    <row r="15" spans="1:3" x14ac:dyDescent="0.5">
      <c r="A15" s="23" t="s">
        <v>57</v>
      </c>
      <c r="B15" s="24">
        <v>200</v>
      </c>
    </row>
    <row r="16" spans="1:3" x14ac:dyDescent="0.5">
      <c r="A16" s="23" t="s">
        <v>58</v>
      </c>
      <c r="B16" s="24">
        <f>B12/20*B15</f>
        <v>0</v>
      </c>
    </row>
    <row r="17" spans="1:4" x14ac:dyDescent="0.5">
      <c r="A17" s="26" t="s">
        <v>59</v>
      </c>
      <c r="B17" s="27">
        <f>(B16+B14)*B1</f>
        <v>0</v>
      </c>
      <c r="C17" s="24">
        <f>'Calcolo CP'!I22</f>
        <v>0</v>
      </c>
    </row>
    <row r="18" spans="1:4" x14ac:dyDescent="0.5">
      <c r="A18" s="23" t="s">
        <v>1</v>
      </c>
      <c r="B18" s="24">
        <v>0.14399999999999999</v>
      </c>
    </row>
    <row r="19" spans="1:4" x14ac:dyDescent="0.5">
      <c r="A19" s="23" t="s">
        <v>3</v>
      </c>
      <c r="B19" s="24">
        <f>IF(B17&lt;25000,0.03+10/(25000^0.4),0.03+10/(B17^0.4))</f>
        <v>0.20411011265922477</v>
      </c>
      <c r="C19" s="24">
        <f>IF(C17&lt;25000,0.03+10/(25000^0.4),0.03+10/(C17^0.4))</f>
        <v>0.20411011265922477</v>
      </c>
    </row>
    <row r="20" spans="1:4" ht="14.7" thickBot="1" x14ac:dyDescent="0.55000000000000004">
      <c r="A20" s="25" t="s">
        <v>4</v>
      </c>
      <c r="B20" s="30">
        <f>B17*B18*B19*1.25</f>
        <v>0</v>
      </c>
      <c r="C20" s="30">
        <f>C17*B18*C19*1.25</f>
        <v>0</v>
      </c>
    </row>
    <row r="21" spans="1:4" ht="14.7" thickBot="1" x14ac:dyDescent="0.55000000000000004"/>
    <row r="22" spans="1:4" x14ac:dyDescent="0.5">
      <c r="A22" s="21" t="s">
        <v>60</v>
      </c>
      <c r="B22" s="22" t="s">
        <v>55</v>
      </c>
    </row>
    <row r="23" spans="1:4" x14ac:dyDescent="0.5">
      <c r="A23" s="23"/>
      <c r="B23" s="54">
        <f>'Calcolo CP'!E25</f>
        <v>0</v>
      </c>
    </row>
    <row r="24" spans="1:4" x14ac:dyDescent="0.5">
      <c r="A24" s="23" t="s">
        <v>72</v>
      </c>
      <c r="B24" s="24">
        <f>IF(B23=0,0,IF(B23&lt;10000,1,INT(B23/10000+0.9)))</f>
        <v>0</v>
      </c>
    </row>
    <row r="25" spans="1:4" x14ac:dyDescent="0.5">
      <c r="A25" s="23" t="s">
        <v>71</v>
      </c>
      <c r="B25" s="24">
        <f>B24*5000</f>
        <v>0</v>
      </c>
    </row>
    <row r="26" spans="1:4" x14ac:dyDescent="0.5">
      <c r="A26" s="23" t="s">
        <v>57</v>
      </c>
      <c r="B26" s="24">
        <v>200</v>
      </c>
    </row>
    <row r="27" spans="1:4" x14ac:dyDescent="0.5">
      <c r="A27" s="23" t="s">
        <v>58</v>
      </c>
      <c r="B27" s="24">
        <f>B23/12*B26</f>
        <v>0</v>
      </c>
    </row>
    <row r="28" spans="1:4" x14ac:dyDescent="0.5">
      <c r="A28" s="26" t="s">
        <v>59</v>
      </c>
      <c r="B28" s="29">
        <f>(B27+B25)*B1</f>
        <v>0</v>
      </c>
      <c r="C28" s="55">
        <f>'Calcolo CP'!I25</f>
        <v>0</v>
      </c>
    </row>
    <row r="29" spans="1:4" x14ac:dyDescent="0.5">
      <c r="A29" s="23" t="s">
        <v>1</v>
      </c>
      <c r="B29" s="24">
        <v>0.14399999999999999</v>
      </c>
    </row>
    <row r="30" spans="1:4" x14ac:dyDescent="0.5">
      <c r="A30" s="23" t="s">
        <v>3</v>
      </c>
      <c r="B30" s="24">
        <f>IF(B28&lt;25000,0.03+10/(25000^0.4),0.03+10/(B28^0.4))</f>
        <v>0.20411011265922477</v>
      </c>
      <c r="C30" s="24">
        <f>IF(C28&lt;25000,0.03+10/(25000^0.4),0.03+10/(C28^0.4))</f>
        <v>0.20411011265922477</v>
      </c>
      <c r="D30" s="56"/>
    </row>
    <row r="31" spans="1:4" ht="14.7" thickBot="1" x14ac:dyDescent="0.55000000000000004">
      <c r="A31" s="25" t="s">
        <v>4</v>
      </c>
      <c r="B31" s="30">
        <f>B28*B29*B30*1.25</f>
        <v>0</v>
      </c>
      <c r="C31" s="30">
        <f>C28*B29*C30*1.25</f>
        <v>0</v>
      </c>
    </row>
    <row r="32" spans="1:4" ht="14.7" thickBot="1" x14ac:dyDescent="0.55000000000000004"/>
    <row r="33" spans="1:3" x14ac:dyDescent="0.5">
      <c r="A33" s="21" t="s">
        <v>61</v>
      </c>
      <c r="B33" s="22" t="s">
        <v>55</v>
      </c>
    </row>
    <row r="34" spans="1:3" x14ac:dyDescent="0.5">
      <c r="A34" s="23"/>
      <c r="B34" s="54">
        <f>'Calcolo CP'!E28</f>
        <v>0</v>
      </c>
    </row>
    <row r="35" spans="1:3" x14ac:dyDescent="0.5">
      <c r="A35" s="23" t="s">
        <v>72</v>
      </c>
      <c r="B35" s="24">
        <f>IF(B34=0,0,IF(B34&lt;10000,1,INT(B34/10000+0.9)))</f>
        <v>0</v>
      </c>
    </row>
    <row r="36" spans="1:3" x14ac:dyDescent="0.5">
      <c r="A36" s="23" t="s">
        <v>71</v>
      </c>
      <c r="B36" s="24">
        <f>B35*5000</f>
        <v>0</v>
      </c>
    </row>
    <row r="37" spans="1:3" x14ac:dyDescent="0.5">
      <c r="A37" s="23" t="s">
        <v>57</v>
      </c>
      <c r="B37" s="24">
        <v>200</v>
      </c>
    </row>
    <row r="38" spans="1:3" x14ac:dyDescent="0.5">
      <c r="A38" s="23" t="s">
        <v>58</v>
      </c>
      <c r="B38" s="24">
        <f>B34/9*B37</f>
        <v>0</v>
      </c>
    </row>
    <row r="39" spans="1:3" x14ac:dyDescent="0.5">
      <c r="A39" s="26" t="s">
        <v>59</v>
      </c>
      <c r="B39" s="27">
        <f>(B38+B36)*B1</f>
        <v>0</v>
      </c>
      <c r="C39" s="55">
        <f>'Calcolo CP'!I28</f>
        <v>0</v>
      </c>
    </row>
    <row r="40" spans="1:3" x14ac:dyDescent="0.5">
      <c r="A40" s="23" t="s">
        <v>1</v>
      </c>
      <c r="B40" s="24">
        <v>0.14399999999999999</v>
      </c>
    </row>
    <row r="41" spans="1:3" x14ac:dyDescent="0.5">
      <c r="A41" s="23" t="s">
        <v>3</v>
      </c>
      <c r="B41" s="24">
        <f>IF(B39&lt;25000,0.03+10/(25000^0.4),0.03+10/(B39^0.4))</f>
        <v>0.20411011265922477</v>
      </c>
      <c r="C41" s="24">
        <f>IF(C39&lt;25000,0.03+10/(25000^0.4),0.03+10/(C39^0.4))</f>
        <v>0.20411011265922477</v>
      </c>
    </row>
    <row r="42" spans="1:3" ht="14.7" thickBot="1" x14ac:dyDescent="0.55000000000000004">
      <c r="A42" s="25" t="s">
        <v>4</v>
      </c>
      <c r="B42" s="30">
        <f>B39*B40*B41*1.25</f>
        <v>0</v>
      </c>
      <c r="C42" s="30">
        <f>C39*B40*C41*1.25</f>
        <v>0</v>
      </c>
    </row>
    <row r="43" spans="1:3" ht="14.7" thickBot="1" x14ac:dyDescent="0.55000000000000004"/>
    <row r="44" spans="1:3" x14ac:dyDescent="0.5">
      <c r="A44" s="21" t="s">
        <v>62</v>
      </c>
      <c r="B44" s="22" t="s">
        <v>55</v>
      </c>
    </row>
    <row r="45" spans="1:3" x14ac:dyDescent="0.5">
      <c r="A45" s="23"/>
      <c r="B45" s="54">
        <f>'Calcolo CP'!E31</f>
        <v>0</v>
      </c>
    </row>
    <row r="46" spans="1:3" x14ac:dyDescent="0.5">
      <c r="A46" s="23" t="s">
        <v>72</v>
      </c>
      <c r="B46" s="24">
        <f>IF(B45=0,0,IF(B45&lt;10000,1,INT(B45/10000+0.9)))</f>
        <v>0</v>
      </c>
    </row>
    <row r="47" spans="1:3" x14ac:dyDescent="0.5">
      <c r="A47" s="23" t="s">
        <v>71</v>
      </c>
      <c r="B47" s="24">
        <f>B46*5000</f>
        <v>0</v>
      </c>
    </row>
    <row r="48" spans="1:3" x14ac:dyDescent="0.5">
      <c r="A48" s="23" t="s">
        <v>57</v>
      </c>
      <c r="B48" s="24">
        <v>250</v>
      </c>
    </row>
    <row r="49" spans="1:3" x14ac:dyDescent="0.5">
      <c r="A49" s="23" t="s">
        <v>58</v>
      </c>
      <c r="B49" s="28">
        <f>B45/9*B48</f>
        <v>0</v>
      </c>
    </row>
    <row r="50" spans="1:3" x14ac:dyDescent="0.5">
      <c r="A50" s="26" t="s">
        <v>59</v>
      </c>
      <c r="B50" s="28">
        <f>(B49+B47)*B1</f>
        <v>0</v>
      </c>
      <c r="C50" s="55">
        <f>'Calcolo CP'!I31</f>
        <v>0</v>
      </c>
    </row>
    <row r="51" spans="1:3" x14ac:dyDescent="0.5">
      <c r="A51" s="23" t="s">
        <v>1</v>
      </c>
      <c r="B51" s="24">
        <v>0.14399999999999999</v>
      </c>
    </row>
    <row r="52" spans="1:3" x14ac:dyDescent="0.5">
      <c r="A52" s="23" t="s">
        <v>3</v>
      </c>
      <c r="B52" s="24">
        <f>IF(B50&lt;25000,0.03+10/(25000^0.4),0.03+10/(B50^0.4))</f>
        <v>0.20411011265922477</v>
      </c>
      <c r="C52" s="24">
        <f>IF(C50&lt;25000,0.03+10/(25000^0.4),0.03+10/(C50^0.4))</f>
        <v>0.20411011265922477</v>
      </c>
    </row>
    <row r="53" spans="1:3" ht="14.7" thickBot="1" x14ac:dyDescent="0.55000000000000004">
      <c r="A53" s="25" t="s">
        <v>4</v>
      </c>
      <c r="B53" s="30">
        <f>B50*B51*B52*1.25</f>
        <v>0</v>
      </c>
      <c r="C53" s="30">
        <f>C50*B51*C52*1.25</f>
        <v>0</v>
      </c>
    </row>
    <row r="54" spans="1:3" ht="14.7" thickBot="1" x14ac:dyDescent="0.55000000000000004"/>
    <row r="55" spans="1:3" x14ac:dyDescent="0.5">
      <c r="A55" s="21" t="s">
        <v>63</v>
      </c>
      <c r="B55" s="22" t="s">
        <v>105</v>
      </c>
    </row>
    <row r="56" spans="1:3" x14ac:dyDescent="0.5">
      <c r="A56" s="23"/>
      <c r="B56" s="54">
        <f>'Calcolo CP'!E34</f>
        <v>0</v>
      </c>
    </row>
    <row r="57" spans="1:3" x14ac:dyDescent="0.5">
      <c r="A57" s="23" t="s">
        <v>57</v>
      </c>
      <c r="B57" s="24">
        <v>100</v>
      </c>
    </row>
    <row r="58" spans="1:3" x14ac:dyDescent="0.5">
      <c r="A58" s="23" t="s">
        <v>58</v>
      </c>
      <c r="B58" s="28">
        <f>B56*B57*B1</f>
        <v>0</v>
      </c>
      <c r="C58" s="55">
        <f>'Calcolo CP'!I34</f>
        <v>0</v>
      </c>
    </row>
    <row r="59" spans="1:3" x14ac:dyDescent="0.5">
      <c r="A59" s="23" t="s">
        <v>1</v>
      </c>
      <c r="B59" s="24">
        <v>0.14399999999999999</v>
      </c>
    </row>
    <row r="60" spans="1:3" x14ac:dyDescent="0.5">
      <c r="A60" s="23" t="s">
        <v>3</v>
      </c>
      <c r="B60" s="24">
        <f>IF(B58&lt;25000,0.03+10/(25000^0.4),0.03+10/(B58^0.4))</f>
        <v>0.20411011265922477</v>
      </c>
      <c r="C60" s="24">
        <f>IF(C58&lt;25000,0.03+10/(25000^0.4),0.03+10/(C58^0.4))</f>
        <v>0.20411011265922477</v>
      </c>
    </row>
    <row r="61" spans="1:3" ht="14.7" thickBot="1" x14ac:dyDescent="0.55000000000000004">
      <c r="A61" s="25" t="s">
        <v>4</v>
      </c>
      <c r="B61" s="30">
        <f>B58*B59*B60*1.25</f>
        <v>0</v>
      </c>
      <c r="C61" s="30">
        <f>C58*B59*C60*1.25</f>
        <v>0</v>
      </c>
    </row>
    <row r="62" spans="1:3" ht="14.7" thickBot="1" x14ac:dyDescent="0.55000000000000004"/>
    <row r="63" spans="1:3" ht="16.350000000000001" x14ac:dyDescent="0.5">
      <c r="A63" s="108" t="s">
        <v>107</v>
      </c>
      <c r="B63" s="109" t="s">
        <v>117</v>
      </c>
    </row>
    <row r="64" spans="1:3" x14ac:dyDescent="0.5">
      <c r="A64" s="110" t="s">
        <v>110</v>
      </c>
      <c r="B64" s="54">
        <f>'Calcolo CP'!E37</f>
        <v>0</v>
      </c>
    </row>
    <row r="65" spans="1:3" x14ac:dyDescent="0.5">
      <c r="A65" s="110"/>
      <c r="B65" s="111"/>
    </row>
    <row r="66" spans="1:3" x14ac:dyDescent="0.5">
      <c r="A66" s="110" t="s">
        <v>54</v>
      </c>
      <c r="B66" s="112">
        <f>IF(B64&lt;50,0,IF(B64=50,77,IF(B64=450,77+0.185*(B64-50),77+0.24*(B64-50))))*1000</f>
        <v>0</v>
      </c>
      <c r="C66" s="113">
        <f>'Calcolo CP'!I37</f>
        <v>0</v>
      </c>
    </row>
    <row r="67" spans="1:3" x14ac:dyDescent="0.5">
      <c r="A67" s="110" t="s">
        <v>1</v>
      </c>
      <c r="B67" s="111">
        <v>0.14399999999999999</v>
      </c>
    </row>
    <row r="68" spans="1:3" x14ac:dyDescent="0.5">
      <c r="A68" s="110" t="s">
        <v>3</v>
      </c>
      <c r="B68" s="111">
        <f>IF(B66&lt;25000,0.03+10/(25000^0.4),0.03+10/(B66^0.4))</f>
        <v>0.20411011265922477</v>
      </c>
      <c r="C68" s="111">
        <f>IF(C66&lt;25000,0.03+10/(25000^0.4),0.03+10/(C66^0.4))</f>
        <v>0.20411011265922477</v>
      </c>
    </row>
    <row r="69" spans="1:3" ht="14.7" thickBot="1" x14ac:dyDescent="0.55000000000000004">
      <c r="A69" s="114" t="s">
        <v>4</v>
      </c>
      <c r="B69" s="115">
        <f>B66*B67*B68*1.25</f>
        <v>0</v>
      </c>
      <c r="C69" s="115">
        <f>C66*B67*C68*1.25</f>
        <v>0</v>
      </c>
    </row>
    <row r="70" spans="1:3" ht="14.7" thickBot="1" x14ac:dyDescent="0.55000000000000004"/>
    <row r="71" spans="1:3" ht="16.350000000000001" x14ac:dyDescent="0.5">
      <c r="A71" s="116" t="s">
        <v>107</v>
      </c>
      <c r="B71" s="109" t="s">
        <v>118</v>
      </c>
    </row>
    <row r="72" spans="1:3" x14ac:dyDescent="0.5">
      <c r="A72" s="110" t="s">
        <v>112</v>
      </c>
      <c r="B72" s="54">
        <f>'Calcolo CP'!E40</f>
        <v>0</v>
      </c>
    </row>
    <row r="73" spans="1:3" x14ac:dyDescent="0.5">
      <c r="A73" s="110"/>
      <c r="B73" s="111"/>
    </row>
    <row r="74" spans="1:3" x14ac:dyDescent="0.5">
      <c r="A74" s="110" t="s">
        <v>54</v>
      </c>
      <c r="B74" s="112">
        <f>IF(B72&lt;50,0,IF(B72=50,80,IF(B72=450,80+0.185*(B72-50),80+0.24*(B72-50))))*1000</f>
        <v>0</v>
      </c>
      <c r="C74" s="113">
        <f>'Calcolo CP'!I40</f>
        <v>0</v>
      </c>
    </row>
    <row r="75" spans="1:3" x14ac:dyDescent="0.5">
      <c r="A75" s="110" t="s">
        <v>1</v>
      </c>
      <c r="B75" s="111">
        <v>0.14399999999999999</v>
      </c>
    </row>
    <row r="76" spans="1:3" x14ac:dyDescent="0.5">
      <c r="A76" s="110" t="s">
        <v>3</v>
      </c>
      <c r="B76" s="111">
        <f>IF(B74&lt;25000,0.03+10/(25000^0.4),0.03+10/(B74^0.4))</f>
        <v>0.20411011265922477</v>
      </c>
      <c r="C76" s="111">
        <f>IF(C74&lt;25000,0.03+10/(25000^0.4),0.03+10/(C74^0.4))</f>
        <v>0.20411011265922477</v>
      </c>
    </row>
    <row r="77" spans="1:3" ht="14.7" thickBot="1" x14ac:dyDescent="0.55000000000000004">
      <c r="A77" s="114" t="s">
        <v>4</v>
      </c>
      <c r="B77" s="115">
        <f>B74*B75*B76*1.25</f>
        <v>0</v>
      </c>
      <c r="C77" s="115">
        <f>C74*B75*C76*1.25</f>
        <v>0</v>
      </c>
    </row>
    <row r="78" spans="1:3" ht="14.7" thickBot="1" x14ac:dyDescent="0.55000000000000004"/>
    <row r="79" spans="1:3" ht="16.350000000000001" x14ac:dyDescent="0.5">
      <c r="A79" s="116" t="s">
        <v>113</v>
      </c>
      <c r="B79" s="109" t="s">
        <v>119</v>
      </c>
    </row>
    <row r="80" spans="1:3" x14ac:dyDescent="0.5">
      <c r="A80" s="110" t="s">
        <v>116</v>
      </c>
      <c r="B80" s="54">
        <f>'Calcolo CP'!E43</f>
        <v>0</v>
      </c>
    </row>
    <row r="81" spans="1:3" x14ac:dyDescent="0.5">
      <c r="A81" s="110"/>
      <c r="B81" s="111"/>
    </row>
    <row r="82" spans="1:3" x14ac:dyDescent="0.5">
      <c r="A82" s="110" t="s">
        <v>54</v>
      </c>
      <c r="B82" s="112">
        <f>IF(B80&lt;100,0,IF(B80=100,50,IF(B80=500,87,50+0.092*(B80-100))))*1000</f>
        <v>0</v>
      </c>
      <c r="C82" s="113">
        <f>'Calcolo CP'!I43</f>
        <v>0</v>
      </c>
    </row>
    <row r="83" spans="1:3" x14ac:dyDescent="0.5">
      <c r="A83" s="110" t="s">
        <v>1</v>
      </c>
      <c r="B83" s="15">
        <v>0.14399999999999999</v>
      </c>
    </row>
    <row r="84" spans="1:3" x14ac:dyDescent="0.5">
      <c r="A84" s="110" t="s">
        <v>3</v>
      </c>
      <c r="B84" s="111">
        <f>IF(B82&lt;25000,0.03+10/(25000^0.4),0.03+10/(B82^0.4))</f>
        <v>0.20411011265922477</v>
      </c>
      <c r="C84" s="111">
        <f>IF(C82&lt;25000,0.03+10/(25000^0.4),0.03+10/(C82^0.4))</f>
        <v>0.20411011265922477</v>
      </c>
    </row>
    <row r="85" spans="1:3" ht="14.7" thickBot="1" x14ac:dyDescent="0.55000000000000004">
      <c r="A85" s="114" t="s">
        <v>4</v>
      </c>
      <c r="B85" s="115">
        <f>B82*B83*B84*1.25</f>
        <v>0</v>
      </c>
      <c r="C85" s="115">
        <f>C82*B83*C84*1.25</f>
        <v>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D001B-8ABB-4BF8-800E-7107F8BF74A4}">
  <dimension ref="A1:B22"/>
  <sheetViews>
    <sheetView workbookViewId="0"/>
  </sheetViews>
  <sheetFormatPr defaultRowHeight="14.35" x14ac:dyDescent="0.5"/>
  <cols>
    <col min="1" max="1" width="18.703125" customWidth="1"/>
    <col min="2" max="2" width="73.703125" customWidth="1"/>
  </cols>
  <sheetData>
    <row r="1" spans="1:2" ht="14.7" thickBot="1" x14ac:dyDescent="0.55000000000000004">
      <c r="A1" t="s">
        <v>44</v>
      </c>
      <c r="B1" s="14" t="s">
        <v>31</v>
      </c>
    </row>
    <row r="2" spans="1:2" ht="14.7" thickBot="1" x14ac:dyDescent="0.55000000000000004">
      <c r="A2" t="s">
        <v>44</v>
      </c>
      <c r="B2" s="14" t="s">
        <v>32</v>
      </c>
    </row>
    <row r="3" spans="1:2" ht="14.7" thickBot="1" x14ac:dyDescent="0.55000000000000004">
      <c r="A3" t="s">
        <v>44</v>
      </c>
      <c r="B3" s="14" t="s">
        <v>47</v>
      </c>
    </row>
    <row r="4" spans="1:2" ht="14.7" thickBot="1" x14ac:dyDescent="0.55000000000000004">
      <c r="A4" t="s">
        <v>44</v>
      </c>
      <c r="B4" s="14" t="s">
        <v>33</v>
      </c>
    </row>
    <row r="5" spans="1:2" ht="14.7" thickBot="1" x14ac:dyDescent="0.55000000000000004">
      <c r="A5" t="s">
        <v>44</v>
      </c>
      <c r="B5" s="14" t="s">
        <v>34</v>
      </c>
    </row>
    <row r="6" spans="1:2" ht="14.7" thickBot="1" x14ac:dyDescent="0.55000000000000004">
      <c r="A6" t="s">
        <v>44</v>
      </c>
      <c r="B6" s="14" t="s">
        <v>38</v>
      </c>
    </row>
    <row r="7" spans="1:2" ht="14.7" thickBot="1" x14ac:dyDescent="0.55000000000000004">
      <c r="B7" s="14"/>
    </row>
    <row r="8" spans="1:2" ht="14.7" thickBot="1" x14ac:dyDescent="0.55000000000000004">
      <c r="A8" t="s">
        <v>44</v>
      </c>
      <c r="B8" s="14" t="s">
        <v>35</v>
      </c>
    </row>
    <row r="9" spans="1:2" ht="14.7" thickBot="1" x14ac:dyDescent="0.55000000000000004">
      <c r="A9" t="s">
        <v>44</v>
      </c>
      <c r="B9" s="14" t="s">
        <v>41</v>
      </c>
    </row>
    <row r="10" spans="1:2" ht="14.7" thickBot="1" x14ac:dyDescent="0.55000000000000004">
      <c r="B10" s="14"/>
    </row>
    <row r="11" spans="1:2" ht="14.7" thickBot="1" x14ac:dyDescent="0.55000000000000004">
      <c r="A11" t="s">
        <v>45</v>
      </c>
      <c r="B11" s="14" t="s">
        <v>48</v>
      </c>
    </row>
    <row r="12" spans="1:2" ht="14.7" thickBot="1" x14ac:dyDescent="0.55000000000000004">
      <c r="A12" t="s">
        <v>45</v>
      </c>
      <c r="B12" s="14" t="s">
        <v>49</v>
      </c>
    </row>
    <row r="13" spans="1:2" ht="14.7" thickBot="1" x14ac:dyDescent="0.55000000000000004">
      <c r="A13" t="s">
        <v>45</v>
      </c>
      <c r="B13" s="14" t="s">
        <v>50</v>
      </c>
    </row>
    <row r="14" spans="1:2" ht="14.7" thickBot="1" x14ac:dyDescent="0.55000000000000004">
      <c r="A14" t="s">
        <v>45</v>
      </c>
      <c r="B14" s="14" t="s">
        <v>43</v>
      </c>
    </row>
    <row r="15" spans="1:2" ht="14.7" thickBot="1" x14ac:dyDescent="0.55000000000000004">
      <c r="A15" t="s">
        <v>45</v>
      </c>
      <c r="B15" s="14" t="s">
        <v>51</v>
      </c>
    </row>
    <row r="16" spans="1:2" ht="14.7" thickBot="1" x14ac:dyDescent="0.55000000000000004">
      <c r="A16" t="s">
        <v>46</v>
      </c>
      <c r="B16" s="14" t="s">
        <v>36</v>
      </c>
    </row>
    <row r="17" spans="2:2" ht="14.45" customHeight="1" thickBot="1" x14ac:dyDescent="0.55000000000000004">
      <c r="B17" s="14" t="s">
        <v>37</v>
      </c>
    </row>
    <row r="18" spans="2:2" ht="14.7" thickBot="1" x14ac:dyDescent="0.55000000000000004">
      <c r="B18" s="14"/>
    </row>
    <row r="19" spans="2:2" ht="14.7" thickBot="1" x14ac:dyDescent="0.55000000000000004">
      <c r="B19" s="14" t="s">
        <v>39</v>
      </c>
    </row>
    <row r="20" spans="2:2" ht="14.7" thickBot="1" x14ac:dyDescent="0.55000000000000004">
      <c r="B20" s="14" t="s">
        <v>40</v>
      </c>
    </row>
    <row r="22" spans="2:2" ht="14.7" thickBot="1" x14ac:dyDescent="0.55000000000000004">
      <c r="B22" s="14" t="s">
        <v>42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5F4CE-3034-4E2B-B57B-57205539247F}">
  <dimension ref="A1:C8"/>
  <sheetViews>
    <sheetView workbookViewId="0">
      <selection activeCell="B1" sqref="B1"/>
    </sheetView>
  </sheetViews>
  <sheetFormatPr defaultRowHeight="14.35" x14ac:dyDescent="0.5"/>
  <cols>
    <col min="1" max="1" width="16.29296875" customWidth="1"/>
    <col min="4" max="4" width="12.703125" customWidth="1"/>
  </cols>
  <sheetData>
    <row r="1" spans="1:3" ht="14.7" thickBot="1" x14ac:dyDescent="0.55000000000000004">
      <c r="A1" s="104" t="s">
        <v>100</v>
      </c>
      <c r="B1" s="106">
        <f>'Calcolo CP'!K4/118.9</f>
        <v>1.024390243902439</v>
      </c>
    </row>
    <row r="2" spans="1:3" x14ac:dyDescent="0.5">
      <c r="A2" s="32" t="s">
        <v>67</v>
      </c>
      <c r="B2" s="33" t="s">
        <v>55</v>
      </c>
    </row>
    <row r="3" spans="1:3" x14ac:dyDescent="0.5">
      <c r="A3" s="35"/>
      <c r="B3" s="52">
        <f>'Calcolo CP'!E46</f>
        <v>0</v>
      </c>
    </row>
    <row r="4" spans="1:3" x14ac:dyDescent="0.5">
      <c r="A4" s="35" t="s">
        <v>64</v>
      </c>
      <c r="B4" s="34">
        <v>300</v>
      </c>
    </row>
    <row r="5" spans="1:3" x14ac:dyDescent="0.5">
      <c r="A5" s="35" t="s">
        <v>84</v>
      </c>
      <c r="B5" s="34">
        <f>B4*B3*B1</f>
        <v>0</v>
      </c>
      <c r="C5" s="57">
        <f>'Calcolo CP'!I46</f>
        <v>0</v>
      </c>
    </row>
    <row r="6" spans="1:3" x14ac:dyDescent="0.5">
      <c r="A6" s="35" t="s">
        <v>1</v>
      </c>
      <c r="B6" s="34">
        <v>0.20699999999999999</v>
      </c>
    </row>
    <row r="7" spans="1:3" x14ac:dyDescent="0.5">
      <c r="A7" s="35" t="s">
        <v>3</v>
      </c>
      <c r="B7" s="34">
        <f>IF(B5&lt;25000,0.03+10/(25000^0.4),0.03+10/(B5^0.4))</f>
        <v>0.20411011265922477</v>
      </c>
      <c r="C7" s="15">
        <f>IF(C5&lt;25000,0.03+10/(25000^0.4),0.03+10/(C5^0.4))</f>
        <v>0.20411011265922477</v>
      </c>
    </row>
    <row r="8" spans="1:3" ht="14.7" thickBot="1" x14ac:dyDescent="0.55000000000000004">
      <c r="A8" s="36" t="s">
        <v>4</v>
      </c>
      <c r="B8" s="37">
        <f>B5*B6*B7*1.25</f>
        <v>0</v>
      </c>
      <c r="C8" s="31">
        <f>C5*B6*C7*1.25</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F3D08-BB81-4375-BF39-0E0187C63DAB}">
  <dimension ref="A1:C16"/>
  <sheetViews>
    <sheetView workbookViewId="0">
      <selection activeCell="B1" sqref="B1"/>
    </sheetView>
  </sheetViews>
  <sheetFormatPr defaultRowHeight="14.35" x14ac:dyDescent="0.5"/>
  <cols>
    <col min="1" max="1" width="15.29296875" customWidth="1"/>
    <col min="4" max="4" width="12.703125" customWidth="1"/>
  </cols>
  <sheetData>
    <row r="1" spans="1:3" ht="14.7" thickBot="1" x14ac:dyDescent="0.55000000000000004">
      <c r="A1" s="104" t="s">
        <v>100</v>
      </c>
      <c r="B1" s="106">
        <f>'Calcolo CP'!K4/118.9</f>
        <v>1.024390243902439</v>
      </c>
    </row>
    <row r="2" spans="1:3" x14ac:dyDescent="0.5">
      <c r="A2" s="38" t="s">
        <v>66</v>
      </c>
      <c r="B2" s="39" t="s">
        <v>52</v>
      </c>
    </row>
    <row r="3" spans="1:3" x14ac:dyDescent="0.5">
      <c r="A3" s="51" t="s">
        <v>68</v>
      </c>
      <c r="B3" s="54">
        <f>'Calcolo CP'!E49</f>
        <v>0</v>
      </c>
    </row>
    <row r="4" spans="1:3" x14ac:dyDescent="0.5">
      <c r="A4" s="40" t="s">
        <v>64</v>
      </c>
      <c r="B4" s="41">
        <v>1200</v>
      </c>
    </row>
    <row r="5" spans="1:3" x14ac:dyDescent="0.5">
      <c r="A5" s="40" t="s">
        <v>65</v>
      </c>
      <c r="B5" s="41">
        <f>B4*B3*B1</f>
        <v>0</v>
      </c>
      <c r="C5" s="58">
        <f>'Calcolo CP'!I49</f>
        <v>0</v>
      </c>
    </row>
    <row r="6" spans="1:3" x14ac:dyDescent="0.5">
      <c r="A6" s="40" t="s">
        <v>1</v>
      </c>
      <c r="B6" s="41">
        <v>0.16200000000000001</v>
      </c>
    </row>
    <row r="7" spans="1:3" x14ac:dyDescent="0.5">
      <c r="A7" s="40" t="s">
        <v>3</v>
      </c>
      <c r="B7" s="41">
        <f>IF(B5&lt;25000,0.03+10/(25000^0.4),0.03+10/(B5^0.4))</f>
        <v>0.20411011265922477</v>
      </c>
      <c r="C7" s="41">
        <f>IF(C5&lt;25000,0.03+10/(25000^0.4),0.03+10/(C5^0.4))</f>
        <v>0.20411011265922477</v>
      </c>
    </row>
    <row r="8" spans="1:3" ht="14.7" thickBot="1" x14ac:dyDescent="0.55000000000000004">
      <c r="A8" s="42" t="s">
        <v>4</v>
      </c>
      <c r="B8" s="43">
        <f>B5*B6*B7*1.25</f>
        <v>0</v>
      </c>
      <c r="C8" s="43">
        <f>C5*B6*C7*1.25</f>
        <v>0</v>
      </c>
    </row>
    <row r="9" spans="1:3" ht="14.7" thickBot="1" x14ac:dyDescent="0.55000000000000004"/>
    <row r="10" spans="1:3" x14ac:dyDescent="0.5">
      <c r="A10" s="44" t="s">
        <v>69</v>
      </c>
      <c r="B10" s="45" t="s">
        <v>52</v>
      </c>
    </row>
    <row r="11" spans="1:3" x14ac:dyDescent="0.5">
      <c r="A11" s="46"/>
      <c r="B11" s="54">
        <f>'Calcolo CP'!E52</f>
        <v>0</v>
      </c>
    </row>
    <row r="12" spans="1:3" x14ac:dyDescent="0.5">
      <c r="A12" s="48" t="s">
        <v>64</v>
      </c>
      <c r="B12" s="47">
        <v>500</v>
      </c>
    </row>
    <row r="13" spans="1:3" x14ac:dyDescent="0.5">
      <c r="A13" s="48" t="s">
        <v>84</v>
      </c>
      <c r="B13" s="47">
        <f>B12*B11*B1</f>
        <v>0</v>
      </c>
      <c r="C13" s="58">
        <f>'Calcolo CP'!I52</f>
        <v>0</v>
      </c>
    </row>
    <row r="14" spans="1:3" x14ac:dyDescent="0.5">
      <c r="A14" s="48" t="s">
        <v>1</v>
      </c>
      <c r="B14" s="47">
        <v>0.16200000000000001</v>
      </c>
    </row>
    <row r="15" spans="1:3" x14ac:dyDescent="0.5">
      <c r="A15" s="48" t="s">
        <v>3</v>
      </c>
      <c r="B15" s="47">
        <f>IF(B13&lt;25000,0.03+10/(25000^0.4),0.03+10/(B13^0.4))</f>
        <v>0.20411011265922477</v>
      </c>
      <c r="C15" s="41">
        <f>IF(C13&lt;25000,0.03+10/(25000^0.4),0.03+10/(C13^0.4))</f>
        <v>0.20411011265922477</v>
      </c>
    </row>
    <row r="16" spans="1:3" ht="14.7" thickBot="1" x14ac:dyDescent="0.55000000000000004">
      <c r="A16" s="49" t="s">
        <v>4</v>
      </c>
      <c r="B16" s="50">
        <f>B13*B14*B15*1.25</f>
        <v>0</v>
      </c>
      <c r="C16" s="43">
        <f>C13*B14*C15*1.25</f>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B18BD-B2B9-4396-99E4-1F32B7112136}">
  <dimension ref="A1:E32"/>
  <sheetViews>
    <sheetView workbookViewId="0">
      <selection activeCell="B1" sqref="B1"/>
    </sheetView>
  </sheetViews>
  <sheetFormatPr defaultRowHeight="14.35" x14ac:dyDescent="0.5"/>
  <cols>
    <col min="1" max="1" width="15.29296875" customWidth="1"/>
  </cols>
  <sheetData>
    <row r="1" spans="1:3" ht="14.7" thickBot="1" x14ac:dyDescent="0.55000000000000004">
      <c r="A1" s="104" t="s">
        <v>100</v>
      </c>
      <c r="B1" s="106">
        <f>'Calcolo CP'!K4/118.9</f>
        <v>1.024390243902439</v>
      </c>
    </row>
    <row r="2" spans="1:3" x14ac:dyDescent="0.5">
      <c r="A2" s="107" t="s">
        <v>85</v>
      </c>
      <c r="B2" s="17" t="s">
        <v>55</v>
      </c>
    </row>
    <row r="3" spans="1:3" x14ac:dyDescent="0.5">
      <c r="A3" s="59"/>
      <c r="B3" s="60">
        <f>'Calcolo CP'!E7</f>
        <v>0</v>
      </c>
    </row>
    <row r="4" spans="1:3" x14ac:dyDescent="0.5">
      <c r="A4" s="18" t="s">
        <v>53</v>
      </c>
      <c r="B4" s="19">
        <v>10</v>
      </c>
    </row>
    <row r="5" spans="1:3" x14ac:dyDescent="0.5">
      <c r="A5" s="18" t="s">
        <v>54</v>
      </c>
      <c r="B5" s="61">
        <f>B4*B3*B1</f>
        <v>0</v>
      </c>
      <c r="C5" s="57">
        <f>'Calcolo CP'!I7</f>
        <v>0</v>
      </c>
    </row>
    <row r="6" spans="1:3" x14ac:dyDescent="0.5">
      <c r="A6" s="18" t="s">
        <v>1</v>
      </c>
      <c r="B6" s="19">
        <v>0.153</v>
      </c>
    </row>
    <row r="7" spans="1:3" x14ac:dyDescent="0.5">
      <c r="A7" s="18" t="s">
        <v>3</v>
      </c>
      <c r="B7" s="62">
        <f>IF(B5&lt;25000,0.03+10/(25000^0.4),0.03+10/(B5^0.4))</f>
        <v>0.20411011265922477</v>
      </c>
      <c r="C7" s="15">
        <f>IF(C5&lt;25000,0.03+10/(25000^0.4),0.03+10/(C5^0.4))</f>
        <v>0.20411011265922477</v>
      </c>
    </row>
    <row r="8" spans="1:3" ht="14.7" thickBot="1" x14ac:dyDescent="0.55000000000000004">
      <c r="A8" s="20" t="s">
        <v>4</v>
      </c>
      <c r="B8" s="53">
        <f>B5*B6*B7*1.25</f>
        <v>0</v>
      </c>
      <c r="C8" s="53">
        <f>C5*B6*C7*1.25</f>
        <v>0</v>
      </c>
    </row>
    <row r="9" spans="1:3" ht="14.7" thickBot="1" x14ac:dyDescent="0.55000000000000004"/>
    <row r="10" spans="1:3" x14ac:dyDescent="0.5">
      <c r="A10" s="21" t="s">
        <v>88</v>
      </c>
      <c r="B10" s="22" t="s">
        <v>55</v>
      </c>
    </row>
    <row r="11" spans="1:3" x14ac:dyDescent="0.5">
      <c r="A11" s="23"/>
      <c r="B11" s="60">
        <f>'Calcolo CP'!E10</f>
        <v>0</v>
      </c>
    </row>
    <row r="12" spans="1:3" x14ac:dyDescent="0.5">
      <c r="A12" s="23" t="s">
        <v>64</v>
      </c>
      <c r="B12" s="24">
        <v>20</v>
      </c>
    </row>
    <row r="13" spans="1:3" x14ac:dyDescent="0.5">
      <c r="A13" s="23" t="s">
        <v>65</v>
      </c>
      <c r="B13" s="65">
        <f>B12*B11*B1</f>
        <v>0</v>
      </c>
      <c r="C13" s="28">
        <f>'Calcolo CP'!I10</f>
        <v>0</v>
      </c>
    </row>
    <row r="14" spans="1:3" x14ac:dyDescent="0.5">
      <c r="A14" s="23" t="s">
        <v>1</v>
      </c>
      <c r="B14" s="24">
        <v>0.23400000000000001</v>
      </c>
    </row>
    <row r="15" spans="1:3" x14ac:dyDescent="0.5">
      <c r="A15" s="23" t="s">
        <v>3</v>
      </c>
      <c r="B15" s="24">
        <f>IF(B13&lt;25000,0.03+10/(25000^0.4),0.03+10/(B13^0.4))</f>
        <v>0.20411011265922477</v>
      </c>
      <c r="C15" s="24">
        <f>IF(C13&lt;25000,0.03+10/(25000^0.4),0.03+10/(C13^0.4))</f>
        <v>0.20411011265922477</v>
      </c>
    </row>
    <row r="16" spans="1:3" ht="14.7" thickBot="1" x14ac:dyDescent="0.55000000000000004">
      <c r="A16" s="25" t="s">
        <v>4</v>
      </c>
      <c r="B16" s="30">
        <f>B13*B14*B15*1.25</f>
        <v>0</v>
      </c>
      <c r="C16" s="66">
        <f>C13*B14*C15*1.25</f>
        <v>0</v>
      </c>
    </row>
    <row r="17" spans="1:5" ht="14.7" thickBot="1" x14ac:dyDescent="0.55000000000000004"/>
    <row r="18" spans="1:5" x14ac:dyDescent="0.5">
      <c r="A18" s="38" t="s">
        <v>89</v>
      </c>
      <c r="B18" s="39" t="s">
        <v>55</v>
      </c>
    </row>
    <row r="19" spans="1:5" x14ac:dyDescent="0.5">
      <c r="A19" s="40"/>
      <c r="B19" s="60">
        <f>'Calcolo CP'!E13</f>
        <v>0</v>
      </c>
    </row>
    <row r="20" spans="1:5" x14ac:dyDescent="0.5">
      <c r="A20" s="40" t="s">
        <v>64</v>
      </c>
      <c r="B20" s="41">
        <v>10</v>
      </c>
    </row>
    <row r="21" spans="1:5" x14ac:dyDescent="0.5">
      <c r="A21" s="40" t="s">
        <v>65</v>
      </c>
      <c r="B21" s="63">
        <f>B20*B19*B1</f>
        <v>0</v>
      </c>
      <c r="C21" s="58">
        <f>'Calcolo CP'!I13</f>
        <v>0</v>
      </c>
    </row>
    <row r="22" spans="1:5" x14ac:dyDescent="0.5">
      <c r="A22" s="40" t="s">
        <v>1</v>
      </c>
      <c r="B22" s="41">
        <v>0.23400000000000001</v>
      </c>
    </row>
    <row r="23" spans="1:5" x14ac:dyDescent="0.5">
      <c r="A23" s="40" t="s">
        <v>3</v>
      </c>
      <c r="B23" s="41">
        <f>IF(B21&lt;25000,0.03+10/(25000^0.4),0.03+10/(B21^0.4))</f>
        <v>0.20411011265922477</v>
      </c>
      <c r="C23" s="41">
        <f>IF(C21&lt;25000,0.03+10/(25000^0.4),0.03+10/(C21^0.4))</f>
        <v>0.20411011265922477</v>
      </c>
    </row>
    <row r="24" spans="1:5" ht="14.7" thickBot="1" x14ac:dyDescent="0.55000000000000004">
      <c r="A24" s="42" t="s">
        <v>4</v>
      </c>
      <c r="B24" s="43">
        <f>B21*B22*B23*1.25</f>
        <v>0</v>
      </c>
      <c r="C24" s="64">
        <f>C21*B22*C23*1.25</f>
        <v>0</v>
      </c>
    </row>
    <row r="25" spans="1:5" ht="14.7" thickBot="1" x14ac:dyDescent="0.55000000000000004"/>
    <row r="26" spans="1:5" x14ac:dyDescent="0.5">
      <c r="A26" s="38" t="s">
        <v>101</v>
      </c>
      <c r="B26" s="39" t="s">
        <v>102</v>
      </c>
    </row>
    <row r="27" spans="1:5" x14ac:dyDescent="0.5">
      <c r="A27" s="40"/>
      <c r="B27" s="60">
        <f>'Calcolo CP'!E16</f>
        <v>0</v>
      </c>
    </row>
    <row r="28" spans="1:5" x14ac:dyDescent="0.5">
      <c r="A28" s="40"/>
      <c r="B28" s="41"/>
      <c r="E28" s="41">
        <f>IF(B27&lt;51,B27*400,IF(B27&lt;101,(B27-50)*320+20000,IF(B27&lt;201,(B27-100)*120+36000,99)))</f>
        <v>0</v>
      </c>
    </row>
    <row r="29" spans="1:5" x14ac:dyDescent="0.5">
      <c r="A29" s="40" t="s">
        <v>65</v>
      </c>
      <c r="B29" s="63">
        <f>MAX(E28,E29)*B1</f>
        <v>0</v>
      </c>
      <c r="C29" s="58">
        <f>'Calcolo CP'!I16</f>
        <v>0</v>
      </c>
      <c r="E29" s="41">
        <f>IF(E28=99,48000+(B27-200)*110,0)</f>
        <v>0</v>
      </c>
    </row>
    <row r="30" spans="1:5" x14ac:dyDescent="0.5">
      <c r="A30" s="40" t="s">
        <v>1</v>
      </c>
      <c r="B30" s="41">
        <v>0.153</v>
      </c>
    </row>
    <row r="31" spans="1:5" x14ac:dyDescent="0.5">
      <c r="A31" s="40" t="s">
        <v>3</v>
      </c>
      <c r="B31" s="41">
        <f>IF(B29&lt;25000,0.03+10/(25000^0.4),0.03+10/(B29^0.4))</f>
        <v>0.20411011265922477</v>
      </c>
      <c r="C31" s="41">
        <f>IF(C29&lt;25000,0.03+10/(25000^0.4),0.03+10/(C29^0.4))</f>
        <v>0.20411011265922477</v>
      </c>
    </row>
    <row r="32" spans="1:5" ht="14.7" thickBot="1" x14ac:dyDescent="0.55000000000000004">
      <c r="A32" s="42" t="s">
        <v>4</v>
      </c>
      <c r="B32" s="43">
        <f>B29*B30*B31*1.25</f>
        <v>0</v>
      </c>
      <c r="C32" s="64">
        <f>C29*B30*C31*1.25</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779AB-77EC-4176-9525-664BAF2DA6EF}">
  <dimension ref="B1:L64"/>
  <sheetViews>
    <sheetView zoomScale="89" zoomScaleNormal="89" workbookViewId="0">
      <selection activeCell="S61" sqref="S61"/>
    </sheetView>
  </sheetViews>
  <sheetFormatPr defaultRowHeight="14.35" x14ac:dyDescent="0.5"/>
  <cols>
    <col min="1" max="1" width="2.703125" customWidth="1"/>
    <col min="3" max="3" width="4.1171875" customWidth="1"/>
    <col min="4" max="4" width="18.29296875" customWidth="1"/>
    <col min="5" max="5" width="11.29296875" customWidth="1"/>
    <col min="6" max="6" width="21.41015625" customWidth="1"/>
    <col min="7" max="7" width="10.41015625" customWidth="1"/>
    <col min="9" max="9" width="17.703125" customWidth="1"/>
  </cols>
  <sheetData>
    <row r="1" spans="2:12" ht="14.7" thickBot="1" x14ac:dyDescent="0.55000000000000004"/>
    <row r="2" spans="2:12" ht="26" thickBot="1" x14ac:dyDescent="0.9">
      <c r="D2" s="198" t="s">
        <v>313</v>
      </c>
      <c r="E2" s="199"/>
      <c r="F2" s="199"/>
      <c r="G2" s="199"/>
      <c r="H2" s="199"/>
      <c r="I2" s="199"/>
      <c r="J2" s="200" t="s">
        <v>307</v>
      </c>
      <c r="K2" s="201"/>
      <c r="L2" s="202"/>
    </row>
    <row r="3" spans="2:12" x14ac:dyDescent="0.5">
      <c r="D3" s="203" t="s">
        <v>308</v>
      </c>
      <c r="E3" s="204"/>
      <c r="F3" s="204"/>
      <c r="G3" s="204"/>
      <c r="H3" s="204"/>
      <c r="I3" s="204"/>
      <c r="J3" s="192" t="s">
        <v>309</v>
      </c>
      <c r="K3" s="205" t="s">
        <v>314</v>
      </c>
      <c r="L3" s="206"/>
    </row>
    <row r="4" spans="2:12" ht="14.7" thickBot="1" x14ac:dyDescent="0.55000000000000004">
      <c r="D4" s="194" t="s">
        <v>310</v>
      </c>
      <c r="E4" s="195"/>
      <c r="F4" s="195"/>
      <c r="G4" s="195"/>
      <c r="H4" s="195"/>
      <c r="I4" s="195"/>
      <c r="J4" s="193">
        <v>100</v>
      </c>
      <c r="K4" s="196">
        <v>121.8</v>
      </c>
      <c r="L4" s="197"/>
    </row>
    <row r="5" spans="2:12" ht="36.6" customHeight="1" thickBot="1" x14ac:dyDescent="0.65">
      <c r="D5" s="215" t="s">
        <v>98</v>
      </c>
      <c r="E5" s="216"/>
      <c r="F5" s="216"/>
      <c r="G5" s="216"/>
      <c r="H5" s="217"/>
      <c r="I5" s="215" t="s">
        <v>99</v>
      </c>
      <c r="J5" s="216"/>
      <c r="K5" s="216"/>
      <c r="L5" s="217"/>
    </row>
    <row r="6" spans="2:12" ht="16.95" customHeight="1" thickBot="1" x14ac:dyDescent="0.55000000000000004">
      <c r="B6" s="221" t="s">
        <v>90</v>
      </c>
      <c r="D6" s="79" t="s">
        <v>87</v>
      </c>
      <c r="E6" s="80" t="s">
        <v>75</v>
      </c>
      <c r="F6" s="81" t="s">
        <v>86</v>
      </c>
      <c r="G6" s="80" t="s">
        <v>0</v>
      </c>
      <c r="H6" s="82" t="s">
        <v>4</v>
      </c>
      <c r="I6" s="79" t="s">
        <v>83</v>
      </c>
      <c r="J6" s="82" t="s">
        <v>4</v>
      </c>
    </row>
    <row r="7" spans="2:12" ht="14.7" thickBot="1" x14ac:dyDescent="0.55000000000000004">
      <c r="B7" s="222"/>
      <c r="D7" s="83"/>
      <c r="E7" s="86"/>
      <c r="F7" s="88" t="s">
        <v>97</v>
      </c>
      <c r="G7" s="87">
        <f>IMPIANTI!B5</f>
        <v>0</v>
      </c>
      <c r="H7" s="87">
        <f>IMPIANTI!B8</f>
        <v>0</v>
      </c>
      <c r="I7" s="86"/>
      <c r="J7" s="87">
        <f>IMPIANTI!C8</f>
        <v>0</v>
      </c>
      <c r="K7" s="84" t="s">
        <v>94</v>
      </c>
      <c r="L7" s="93">
        <f>MAX(H7,J7)</f>
        <v>0</v>
      </c>
    </row>
    <row r="8" spans="2:12" ht="14.7" thickBot="1" x14ac:dyDescent="0.55000000000000004">
      <c r="B8" s="222"/>
    </row>
    <row r="9" spans="2:12" ht="16.7" thickBot="1" x14ac:dyDescent="0.55000000000000004">
      <c r="B9" s="222"/>
      <c r="D9" s="79" t="s">
        <v>88</v>
      </c>
      <c r="E9" s="80" t="s">
        <v>75</v>
      </c>
      <c r="F9" s="81" t="s">
        <v>86</v>
      </c>
      <c r="G9" s="80" t="s">
        <v>0</v>
      </c>
      <c r="H9" s="82" t="s">
        <v>4</v>
      </c>
      <c r="I9" s="79" t="s">
        <v>83</v>
      </c>
      <c r="J9" s="82" t="s">
        <v>4</v>
      </c>
    </row>
    <row r="10" spans="2:12" ht="14.7" thickBot="1" x14ac:dyDescent="0.55000000000000004">
      <c r="B10" s="222"/>
      <c r="D10" s="83"/>
      <c r="E10" s="86"/>
      <c r="F10" s="88" t="s">
        <v>97</v>
      </c>
      <c r="G10" s="87">
        <f>IMPIANTI!B13</f>
        <v>0</v>
      </c>
      <c r="H10" s="87">
        <f>IMPIANTI!B16</f>
        <v>0</v>
      </c>
      <c r="I10" s="86"/>
      <c r="J10" s="87">
        <f>IMPIANTI!C16</f>
        <v>0</v>
      </c>
      <c r="K10" s="84" t="s">
        <v>94</v>
      </c>
      <c r="L10" s="93">
        <f>MAX(H10,J10)</f>
        <v>0</v>
      </c>
    </row>
    <row r="11" spans="2:12" ht="14.7" thickBot="1" x14ac:dyDescent="0.55000000000000004">
      <c r="B11" s="222"/>
    </row>
    <row r="12" spans="2:12" ht="16.7" thickBot="1" x14ac:dyDescent="0.55000000000000004">
      <c r="B12" s="222"/>
      <c r="D12" s="79" t="s">
        <v>89</v>
      </c>
      <c r="E12" s="80" t="s">
        <v>75</v>
      </c>
      <c r="F12" s="81" t="s">
        <v>86</v>
      </c>
      <c r="G12" s="80" t="s">
        <v>0</v>
      </c>
      <c r="H12" s="82" t="s">
        <v>4</v>
      </c>
      <c r="I12" s="79" t="s">
        <v>83</v>
      </c>
      <c r="J12" s="82" t="s">
        <v>4</v>
      </c>
    </row>
    <row r="13" spans="2:12" ht="14.7" thickBot="1" x14ac:dyDescent="0.55000000000000004">
      <c r="B13" s="222"/>
      <c r="D13" s="83"/>
      <c r="E13" s="86">
        <v>0</v>
      </c>
      <c r="F13" s="88" t="s">
        <v>97</v>
      </c>
      <c r="G13" s="87">
        <f>IMPIANTI!B21</f>
        <v>0</v>
      </c>
      <c r="H13" s="87">
        <f>IMPIANTI!B24</f>
        <v>0</v>
      </c>
      <c r="I13" s="86">
        <v>0</v>
      </c>
      <c r="J13" s="87">
        <f>IMPIANTI!C24</f>
        <v>0</v>
      </c>
      <c r="K13" s="84" t="s">
        <v>94</v>
      </c>
      <c r="L13" s="93">
        <f>MAX(H13,J13)</f>
        <v>0</v>
      </c>
    </row>
    <row r="14" spans="2:12" ht="13.2" customHeight="1" thickBot="1" x14ac:dyDescent="0.55000000000000004">
      <c r="B14" s="222"/>
    </row>
    <row r="15" spans="2:12" ht="13.2" customHeight="1" thickBot="1" x14ac:dyDescent="0.55000000000000004">
      <c r="B15" s="222"/>
      <c r="D15" s="79" t="s">
        <v>101</v>
      </c>
      <c r="E15" s="80" t="s">
        <v>102</v>
      </c>
      <c r="F15" s="81" t="s">
        <v>103</v>
      </c>
      <c r="G15" s="80" t="s">
        <v>0</v>
      </c>
      <c r="H15" s="82" t="s">
        <v>4</v>
      </c>
      <c r="I15" s="79" t="s">
        <v>83</v>
      </c>
      <c r="J15" s="82" t="s">
        <v>4</v>
      </c>
    </row>
    <row r="16" spans="2:12" ht="14.7" thickBot="1" x14ac:dyDescent="0.55000000000000004">
      <c r="B16" s="223"/>
      <c r="D16" s="83"/>
      <c r="E16" s="86">
        <v>0</v>
      </c>
      <c r="F16" s="88" t="s">
        <v>97</v>
      </c>
      <c r="G16" s="87">
        <f>IMPIANTI!B24</f>
        <v>0</v>
      </c>
      <c r="H16" s="87">
        <f>IMPIANTI!B32</f>
        <v>0</v>
      </c>
      <c r="I16" s="86">
        <v>0</v>
      </c>
      <c r="J16" s="87">
        <f>IMPIANTI!C32</f>
        <v>0</v>
      </c>
      <c r="K16" s="84" t="s">
        <v>94</v>
      </c>
      <c r="L16" s="93">
        <f>MAX(H16,J16)</f>
        <v>0</v>
      </c>
    </row>
    <row r="17" spans="2:12" ht="14.7" thickBot="1" x14ac:dyDescent="0.55000000000000004"/>
    <row r="18" spans="2:12" ht="15" customHeight="1" thickBot="1" x14ac:dyDescent="0.55000000000000004">
      <c r="B18" s="226" t="s">
        <v>91</v>
      </c>
      <c r="D18" s="73" t="s">
        <v>70</v>
      </c>
      <c r="E18" s="74" t="s">
        <v>73</v>
      </c>
      <c r="F18" s="75" t="s">
        <v>74</v>
      </c>
      <c r="G18" s="74" t="s">
        <v>0</v>
      </c>
      <c r="H18" s="76" t="s">
        <v>4</v>
      </c>
      <c r="I18" s="73" t="s">
        <v>83</v>
      </c>
      <c r="J18" s="76" t="s">
        <v>4</v>
      </c>
    </row>
    <row r="19" spans="2:12" ht="14.7" thickBot="1" x14ac:dyDescent="0.55000000000000004">
      <c r="B19" s="227"/>
      <c r="D19" s="77"/>
      <c r="E19" s="86"/>
      <c r="F19" s="89" t="s">
        <v>97</v>
      </c>
      <c r="G19" s="92">
        <f>IDRICI!B6</f>
        <v>0</v>
      </c>
      <c r="H19" s="92">
        <f>IDRICI!B9</f>
        <v>0</v>
      </c>
      <c r="I19" s="86"/>
      <c r="J19" s="92">
        <f>IDRICI!C9</f>
        <v>0</v>
      </c>
      <c r="K19" s="78" t="s">
        <v>94</v>
      </c>
      <c r="L19" s="94">
        <f>MAX(H19,J19)</f>
        <v>0</v>
      </c>
    </row>
    <row r="20" spans="2:12" ht="14.7" thickBot="1" x14ac:dyDescent="0.55000000000000004">
      <c r="B20" s="227"/>
    </row>
    <row r="21" spans="2:12" ht="16.7" thickBot="1" x14ac:dyDescent="0.55000000000000004">
      <c r="B21" s="227"/>
      <c r="D21" s="73" t="s">
        <v>56</v>
      </c>
      <c r="E21" s="74" t="s">
        <v>75</v>
      </c>
      <c r="F21" s="75" t="s">
        <v>76</v>
      </c>
      <c r="G21" s="74" t="s">
        <v>0</v>
      </c>
      <c r="H21" s="76" t="s">
        <v>4</v>
      </c>
      <c r="I21" s="73" t="s">
        <v>83</v>
      </c>
      <c r="J21" s="76" t="s">
        <v>4</v>
      </c>
    </row>
    <row r="22" spans="2:12" ht="14.7" thickBot="1" x14ac:dyDescent="0.55000000000000004">
      <c r="B22" s="227"/>
      <c r="D22" s="77"/>
      <c r="E22" s="86">
        <v>0</v>
      </c>
      <c r="F22" s="89" t="s">
        <v>97</v>
      </c>
      <c r="G22" s="92">
        <f>IDRICI!B17</f>
        <v>0</v>
      </c>
      <c r="H22" s="92">
        <f>IDRICI!B20</f>
        <v>0</v>
      </c>
      <c r="I22" s="86">
        <v>0</v>
      </c>
      <c r="J22" s="92">
        <f>IDRICI!C20</f>
        <v>0</v>
      </c>
      <c r="K22" s="78" t="s">
        <v>94</v>
      </c>
      <c r="L22" s="94">
        <f>MAX(H22,J22)</f>
        <v>0</v>
      </c>
    </row>
    <row r="23" spans="2:12" ht="14.7" thickBot="1" x14ac:dyDescent="0.55000000000000004">
      <c r="B23" s="227"/>
    </row>
    <row r="24" spans="2:12" ht="16.7" thickBot="1" x14ac:dyDescent="0.55000000000000004">
      <c r="B24" s="227"/>
      <c r="D24" s="73" t="s">
        <v>60</v>
      </c>
      <c r="E24" s="74" t="s">
        <v>75</v>
      </c>
      <c r="F24" s="75" t="s">
        <v>76</v>
      </c>
      <c r="G24" s="74" t="s">
        <v>0</v>
      </c>
      <c r="H24" s="76" t="s">
        <v>4</v>
      </c>
      <c r="I24" s="73" t="s">
        <v>83</v>
      </c>
      <c r="J24" s="76" t="s">
        <v>4</v>
      </c>
    </row>
    <row r="25" spans="2:12" ht="14.7" thickBot="1" x14ac:dyDescent="0.55000000000000004">
      <c r="B25" s="227"/>
      <c r="D25" s="77"/>
      <c r="E25" s="86">
        <v>0</v>
      </c>
      <c r="F25" s="89" t="s">
        <v>97</v>
      </c>
      <c r="G25" s="92">
        <f>IDRICI!B28</f>
        <v>0</v>
      </c>
      <c r="H25" s="92">
        <f>IDRICI!B31</f>
        <v>0</v>
      </c>
      <c r="I25" s="86">
        <v>0</v>
      </c>
      <c r="J25" s="92">
        <f>IDRICI!C31</f>
        <v>0</v>
      </c>
      <c r="K25" s="78" t="s">
        <v>94</v>
      </c>
      <c r="L25" s="94">
        <f>MAX(H25,J25)</f>
        <v>0</v>
      </c>
    </row>
    <row r="26" spans="2:12" ht="14.7" thickBot="1" x14ac:dyDescent="0.55000000000000004">
      <c r="B26" s="227"/>
    </row>
    <row r="27" spans="2:12" ht="16.7" thickBot="1" x14ac:dyDescent="0.55000000000000004">
      <c r="B27" s="227"/>
      <c r="D27" s="73" t="s">
        <v>61</v>
      </c>
      <c r="E27" s="74" t="s">
        <v>75</v>
      </c>
      <c r="F27" s="75" t="s">
        <v>76</v>
      </c>
      <c r="G27" s="74" t="s">
        <v>0</v>
      </c>
      <c r="H27" s="76" t="s">
        <v>4</v>
      </c>
      <c r="I27" s="73" t="s">
        <v>83</v>
      </c>
      <c r="J27" s="76" t="s">
        <v>4</v>
      </c>
    </row>
    <row r="28" spans="2:12" ht="14.7" thickBot="1" x14ac:dyDescent="0.55000000000000004">
      <c r="B28" s="227"/>
      <c r="D28" s="77"/>
      <c r="E28" s="86"/>
      <c r="F28" s="89" t="s">
        <v>97</v>
      </c>
      <c r="G28" s="92">
        <f>IDRICI!B39</f>
        <v>0</v>
      </c>
      <c r="H28" s="92">
        <f>IDRICI!B42</f>
        <v>0</v>
      </c>
      <c r="I28" s="86">
        <v>0</v>
      </c>
      <c r="J28" s="92">
        <f>IDRICI!C42</f>
        <v>0</v>
      </c>
      <c r="K28" s="78" t="s">
        <v>94</v>
      </c>
      <c r="L28" s="94">
        <f>MAX(H28,J28)</f>
        <v>0</v>
      </c>
    </row>
    <row r="29" spans="2:12" ht="14.7" thickBot="1" x14ac:dyDescent="0.55000000000000004">
      <c r="B29" s="227"/>
    </row>
    <row r="30" spans="2:12" ht="16.7" thickBot="1" x14ac:dyDescent="0.55000000000000004">
      <c r="B30" s="227"/>
      <c r="D30" s="73" t="s">
        <v>62</v>
      </c>
      <c r="E30" s="74" t="s">
        <v>75</v>
      </c>
      <c r="F30" s="75" t="s">
        <v>76</v>
      </c>
      <c r="G30" s="74" t="s">
        <v>0</v>
      </c>
      <c r="H30" s="76" t="s">
        <v>4</v>
      </c>
      <c r="I30" s="73" t="s">
        <v>83</v>
      </c>
      <c r="J30" s="76" t="s">
        <v>4</v>
      </c>
    </row>
    <row r="31" spans="2:12" ht="14.7" thickBot="1" x14ac:dyDescent="0.55000000000000004">
      <c r="B31" s="227"/>
      <c r="D31" s="77"/>
      <c r="E31" s="86">
        <v>0</v>
      </c>
      <c r="F31" s="89" t="s">
        <v>97</v>
      </c>
      <c r="G31" s="92">
        <f>IDRICI!B50</f>
        <v>0</v>
      </c>
      <c r="H31" s="92">
        <f>IDRICI!B53</f>
        <v>0</v>
      </c>
      <c r="I31" s="86">
        <v>0</v>
      </c>
      <c r="J31" s="92">
        <f>IDRICI!C53</f>
        <v>0</v>
      </c>
      <c r="K31" s="78" t="s">
        <v>94</v>
      </c>
      <c r="L31" s="94">
        <f>MAX(H31,J31)</f>
        <v>0</v>
      </c>
    </row>
    <row r="32" spans="2:12" ht="14.7" thickBot="1" x14ac:dyDescent="0.55000000000000004">
      <c r="B32" s="227"/>
    </row>
    <row r="33" spans="2:12" ht="14.7" thickBot="1" x14ac:dyDescent="0.55000000000000004">
      <c r="B33" s="227"/>
      <c r="D33" s="73" t="s">
        <v>77</v>
      </c>
      <c r="E33" s="74" t="s">
        <v>78</v>
      </c>
      <c r="F33" s="75" t="s">
        <v>79</v>
      </c>
      <c r="G33" s="74" t="s">
        <v>0</v>
      </c>
      <c r="H33" s="76" t="s">
        <v>4</v>
      </c>
      <c r="I33" s="73" t="s">
        <v>83</v>
      </c>
      <c r="J33" s="76" t="s">
        <v>4</v>
      </c>
    </row>
    <row r="34" spans="2:12" ht="14.7" thickBot="1" x14ac:dyDescent="0.55000000000000004">
      <c r="B34" s="227"/>
      <c r="D34" s="77"/>
      <c r="E34" s="86"/>
      <c r="F34" s="89" t="s">
        <v>97</v>
      </c>
      <c r="G34" s="92">
        <f>IDRICI!B58</f>
        <v>0</v>
      </c>
      <c r="H34" s="92">
        <f>IDRICI!B61</f>
        <v>0</v>
      </c>
      <c r="I34" s="86">
        <v>0</v>
      </c>
      <c r="J34" s="92">
        <f>IDRICI!C61</f>
        <v>0</v>
      </c>
      <c r="K34" s="78" t="s">
        <v>94</v>
      </c>
      <c r="L34" s="94">
        <f>MAX(H34,J34)</f>
        <v>0</v>
      </c>
    </row>
    <row r="35" spans="2:12" ht="14.7" thickBot="1" x14ac:dyDescent="0.55000000000000004">
      <c r="B35" s="227"/>
    </row>
    <row r="36" spans="2:12" ht="16.7" thickBot="1" x14ac:dyDescent="0.55000000000000004">
      <c r="B36" s="227"/>
      <c r="D36" s="73" t="s">
        <v>107</v>
      </c>
      <c r="E36" s="74" t="s">
        <v>108</v>
      </c>
      <c r="F36" s="75" t="s">
        <v>109</v>
      </c>
      <c r="G36" s="74" t="s">
        <v>0</v>
      </c>
      <c r="H36" s="76" t="s">
        <v>4</v>
      </c>
      <c r="I36" s="73" t="s">
        <v>83</v>
      </c>
      <c r="J36" s="76" t="s">
        <v>4</v>
      </c>
    </row>
    <row r="37" spans="2:12" ht="14.7" thickBot="1" x14ac:dyDescent="0.55000000000000004">
      <c r="B37" s="227"/>
      <c r="D37" s="77" t="s">
        <v>110</v>
      </c>
      <c r="E37" s="86"/>
      <c r="F37" s="89" t="s">
        <v>97</v>
      </c>
      <c r="G37" s="92">
        <f>IDRICI!B66</f>
        <v>0</v>
      </c>
      <c r="H37" s="92">
        <f>IDRICI!B69</f>
        <v>0</v>
      </c>
      <c r="I37" s="86">
        <v>0</v>
      </c>
      <c r="J37" s="92">
        <f>IDRICI!C69</f>
        <v>0</v>
      </c>
      <c r="K37" s="78" t="s">
        <v>94</v>
      </c>
      <c r="L37" s="94">
        <f>MAX(H37,J37)</f>
        <v>0</v>
      </c>
    </row>
    <row r="38" spans="2:12" ht="14.7" thickBot="1" x14ac:dyDescent="0.55000000000000004">
      <c r="B38" s="227"/>
    </row>
    <row r="39" spans="2:12" ht="16.7" thickBot="1" x14ac:dyDescent="0.55000000000000004">
      <c r="B39" s="227"/>
      <c r="D39" s="73" t="s">
        <v>111</v>
      </c>
      <c r="E39" s="74" t="s">
        <v>108</v>
      </c>
      <c r="F39" s="75" t="s">
        <v>109</v>
      </c>
      <c r="G39" s="74" t="s">
        <v>0</v>
      </c>
      <c r="H39" s="76" t="s">
        <v>4</v>
      </c>
      <c r="I39" s="73" t="s">
        <v>83</v>
      </c>
      <c r="J39" s="76" t="s">
        <v>4</v>
      </c>
    </row>
    <row r="40" spans="2:12" ht="14.7" thickBot="1" x14ac:dyDescent="0.55000000000000004">
      <c r="B40" s="227"/>
      <c r="D40" s="77" t="s">
        <v>112</v>
      </c>
      <c r="E40" s="86">
        <v>0</v>
      </c>
      <c r="F40" s="89" t="s">
        <v>97</v>
      </c>
      <c r="G40" s="92">
        <f>IDRICI!B74</f>
        <v>0</v>
      </c>
      <c r="H40" s="92">
        <f>IDRICI!B77</f>
        <v>0</v>
      </c>
      <c r="I40" s="86">
        <v>0</v>
      </c>
      <c r="J40" s="92">
        <f>IDRICI!C77</f>
        <v>0</v>
      </c>
      <c r="K40" s="78" t="s">
        <v>94</v>
      </c>
      <c r="L40" s="94">
        <f>MAX(H40,J40)</f>
        <v>0</v>
      </c>
    </row>
    <row r="41" spans="2:12" ht="14.7" thickBot="1" x14ac:dyDescent="0.55000000000000004">
      <c r="B41" s="227"/>
    </row>
    <row r="42" spans="2:12" ht="16.7" thickBot="1" x14ac:dyDescent="0.55000000000000004">
      <c r="B42" s="227"/>
      <c r="D42" s="73" t="s">
        <v>113</v>
      </c>
      <c r="E42" s="74" t="s">
        <v>114</v>
      </c>
      <c r="F42" s="75" t="s">
        <v>115</v>
      </c>
      <c r="G42" s="74" t="s">
        <v>0</v>
      </c>
      <c r="H42" s="76" t="s">
        <v>4</v>
      </c>
      <c r="I42" s="73" t="s">
        <v>83</v>
      </c>
      <c r="J42" s="76" t="s">
        <v>4</v>
      </c>
    </row>
    <row r="43" spans="2:12" ht="14.7" thickBot="1" x14ac:dyDescent="0.55000000000000004">
      <c r="B43" s="228"/>
      <c r="D43" s="77" t="s">
        <v>116</v>
      </c>
      <c r="E43" s="86"/>
      <c r="F43" s="89" t="s">
        <v>97</v>
      </c>
      <c r="G43" s="92">
        <f>IDRICI!B82</f>
        <v>0</v>
      </c>
      <c r="H43" s="92">
        <f>IDRICI!B85</f>
        <v>0</v>
      </c>
      <c r="I43" s="86">
        <v>0</v>
      </c>
      <c r="J43" s="92">
        <f>IDRICI!C85</f>
        <v>0</v>
      </c>
      <c r="K43" s="78" t="s">
        <v>94</v>
      </c>
      <c r="L43" s="94">
        <f>MAX(H43,J43)</f>
        <v>0</v>
      </c>
    </row>
    <row r="44" spans="2:12" ht="14.7" thickBot="1" x14ac:dyDescent="0.55000000000000004"/>
    <row r="45" spans="2:12" ht="61.2" customHeight="1" thickBot="1" x14ac:dyDescent="0.55000000000000004">
      <c r="B45" s="224" t="s">
        <v>92</v>
      </c>
      <c r="D45" s="67" t="s">
        <v>81</v>
      </c>
      <c r="E45" s="68" t="s">
        <v>75</v>
      </c>
      <c r="F45" s="69" t="s">
        <v>76</v>
      </c>
      <c r="G45" s="68" t="s">
        <v>0</v>
      </c>
      <c r="H45" s="70" t="s">
        <v>4</v>
      </c>
      <c r="I45" s="67" t="s">
        <v>83</v>
      </c>
      <c r="J45" s="70" t="s">
        <v>4</v>
      </c>
    </row>
    <row r="46" spans="2:12" ht="14.7" thickBot="1" x14ac:dyDescent="0.55000000000000004">
      <c r="B46" s="225"/>
      <c r="D46" s="71"/>
      <c r="E46" s="86">
        <v>0</v>
      </c>
      <c r="F46" s="90" t="s">
        <v>97</v>
      </c>
      <c r="G46" s="91">
        <f>PASSIVA!B5</f>
        <v>0</v>
      </c>
      <c r="H46" s="91">
        <f>PASSIVA!B8</f>
        <v>0</v>
      </c>
      <c r="I46" s="86">
        <v>0</v>
      </c>
      <c r="J46" s="91">
        <f>PASSIVA!C8</f>
        <v>0</v>
      </c>
      <c r="K46" s="72" t="s">
        <v>94</v>
      </c>
      <c r="L46" s="95">
        <f>MAX(H46,J46)</f>
        <v>0</v>
      </c>
    </row>
    <row r="47" spans="2:12" ht="14.7" thickBot="1" x14ac:dyDescent="0.55000000000000004"/>
    <row r="48" spans="2:12" ht="14.7" thickBot="1" x14ac:dyDescent="0.55000000000000004">
      <c r="B48" s="218" t="s">
        <v>93</v>
      </c>
      <c r="D48" s="97" t="s">
        <v>66</v>
      </c>
      <c r="E48" s="98" t="s">
        <v>52</v>
      </c>
      <c r="F48" s="99" t="s">
        <v>80</v>
      </c>
      <c r="G48" s="98" t="s">
        <v>0</v>
      </c>
      <c r="H48" s="100" t="s">
        <v>4</v>
      </c>
      <c r="I48" s="97" t="s">
        <v>83</v>
      </c>
      <c r="J48" s="100" t="s">
        <v>4</v>
      </c>
    </row>
    <row r="49" spans="2:12" ht="14.7" thickBot="1" x14ac:dyDescent="0.55000000000000004">
      <c r="B49" s="219"/>
      <c r="D49" s="101" t="s">
        <v>68</v>
      </c>
      <c r="E49" s="86">
        <v>0</v>
      </c>
      <c r="F49" s="102" t="s">
        <v>97</v>
      </c>
      <c r="G49" s="103">
        <f>ATTIVA!B5</f>
        <v>0</v>
      </c>
      <c r="H49" s="103">
        <f>ATTIVA!B8</f>
        <v>0</v>
      </c>
      <c r="I49" s="86">
        <v>0</v>
      </c>
      <c r="J49" s="103">
        <f>ATTIVA!C8</f>
        <v>0</v>
      </c>
      <c r="K49" s="85" t="s">
        <v>94</v>
      </c>
      <c r="L49" s="96">
        <f>MAX(H49,J49)</f>
        <v>0</v>
      </c>
    </row>
    <row r="50" spans="2:12" ht="14.7" thickBot="1" x14ac:dyDescent="0.55000000000000004">
      <c r="B50" s="219"/>
    </row>
    <row r="51" spans="2:12" ht="14.7" thickBot="1" x14ac:dyDescent="0.55000000000000004">
      <c r="B51" s="219"/>
      <c r="D51" s="97" t="s">
        <v>69</v>
      </c>
      <c r="E51" s="98" t="s">
        <v>52</v>
      </c>
      <c r="F51" s="99" t="s">
        <v>106</v>
      </c>
      <c r="G51" s="98" t="s">
        <v>0</v>
      </c>
      <c r="H51" s="100" t="s">
        <v>4</v>
      </c>
      <c r="I51" s="97" t="s">
        <v>83</v>
      </c>
      <c r="J51" s="100" t="s">
        <v>4</v>
      </c>
    </row>
    <row r="52" spans="2:12" ht="14.7" thickBot="1" x14ac:dyDescent="0.55000000000000004">
      <c r="B52" s="220"/>
      <c r="D52" s="101" t="s">
        <v>82</v>
      </c>
      <c r="E52" s="86">
        <v>0</v>
      </c>
      <c r="F52" s="102" t="s">
        <v>97</v>
      </c>
      <c r="G52" s="103">
        <f>ATTIVA!B13</f>
        <v>0</v>
      </c>
      <c r="H52" s="103">
        <f>ATTIVA!B16</f>
        <v>0</v>
      </c>
      <c r="I52" s="86">
        <v>0</v>
      </c>
      <c r="J52" s="103">
        <f>ATTIVA!C16</f>
        <v>0</v>
      </c>
      <c r="K52" s="85" t="s">
        <v>94</v>
      </c>
      <c r="L52" s="96">
        <f>MAX(H52,J52)</f>
        <v>0</v>
      </c>
    </row>
    <row r="53" spans="2:12" ht="14.7" thickBot="1" x14ac:dyDescent="0.55000000000000004"/>
    <row r="54" spans="2:12" ht="14.7" thickBot="1" x14ac:dyDescent="0.55000000000000004">
      <c r="B54" s="127"/>
      <c r="C54" s="127"/>
      <c r="D54" s="127"/>
      <c r="E54" s="127"/>
      <c r="F54" s="127"/>
      <c r="G54" s="139" t="s">
        <v>96</v>
      </c>
      <c r="H54" s="140">
        <f>SUM(H7:H53)</f>
        <v>0</v>
      </c>
      <c r="I54" s="183" t="s">
        <v>95</v>
      </c>
      <c r="J54" s="184">
        <f>SUM(J7:J53)</f>
        <v>0</v>
      </c>
      <c r="K54" s="85" t="s">
        <v>94</v>
      </c>
      <c r="L54" s="182">
        <f>SUM(L7:L53)</f>
        <v>0</v>
      </c>
    </row>
    <row r="55" spans="2:12" ht="16.95" customHeight="1" thickBot="1" x14ac:dyDescent="0.55000000000000004">
      <c r="B55" s="127"/>
      <c r="C55" s="127"/>
      <c r="D55" s="127"/>
      <c r="E55" s="127"/>
      <c r="F55" s="127"/>
      <c r="G55" s="127"/>
      <c r="H55" s="127"/>
      <c r="I55" s="127"/>
      <c r="J55" s="127"/>
      <c r="K55" s="127"/>
      <c r="L55" s="127"/>
    </row>
    <row r="56" spans="2:12" ht="27" customHeight="1" x14ac:dyDescent="0.5">
      <c r="B56" s="212" t="s">
        <v>297</v>
      </c>
      <c r="C56" s="127"/>
      <c r="D56" s="127"/>
      <c r="E56" s="127"/>
      <c r="F56" s="127"/>
      <c r="G56" s="127"/>
      <c r="H56" s="127"/>
      <c r="I56" s="127"/>
      <c r="J56" s="127"/>
      <c r="K56" s="127"/>
      <c r="L56" s="127"/>
    </row>
    <row r="57" spans="2:12" x14ac:dyDescent="0.5">
      <c r="B57" s="213"/>
      <c r="C57" s="127"/>
      <c r="D57" s="141" t="s">
        <v>298</v>
      </c>
      <c r="E57" s="141"/>
      <c r="F57" s="141"/>
      <c r="G57" s="142">
        <f>200*IDRICI!B1</f>
        <v>204.8780487804878</v>
      </c>
      <c r="H57" s="86">
        <v>0</v>
      </c>
      <c r="I57" s="127"/>
      <c r="J57" s="127"/>
      <c r="K57" s="127"/>
      <c r="L57" s="191">
        <f>IF(L54=0,0,MAX(G57,H57))</f>
        <v>0</v>
      </c>
    </row>
    <row r="58" spans="2:12" x14ac:dyDescent="0.5">
      <c r="B58" s="213"/>
      <c r="C58" s="127"/>
      <c r="D58" s="127"/>
      <c r="E58" s="127"/>
      <c r="F58" s="127"/>
      <c r="G58" s="127"/>
      <c r="H58" s="127"/>
      <c r="I58" s="127"/>
      <c r="J58" s="127"/>
      <c r="K58" s="127"/>
      <c r="L58" s="127"/>
    </row>
    <row r="59" spans="2:12" ht="14.45" customHeight="1" x14ac:dyDescent="0.5">
      <c r="B59" s="213"/>
      <c r="C59" s="127"/>
      <c r="D59" s="210" t="s">
        <v>311</v>
      </c>
      <c r="E59" s="211"/>
      <c r="F59" s="211"/>
      <c r="G59" s="127"/>
      <c r="H59" s="127"/>
      <c r="I59" s="127"/>
      <c r="J59" s="127"/>
      <c r="K59" s="127"/>
      <c r="L59" s="127"/>
    </row>
    <row r="60" spans="2:12" ht="14.7" thickBot="1" x14ac:dyDescent="0.55000000000000004">
      <c r="B60" s="214"/>
      <c r="C60" s="127"/>
      <c r="D60" s="141" t="s">
        <v>312</v>
      </c>
      <c r="E60" s="127"/>
      <c r="F60" s="127"/>
      <c r="G60" s="142">
        <f>300*IDRICI!B1</f>
        <v>307.3170731707317</v>
      </c>
      <c r="H60" s="86">
        <v>0</v>
      </c>
      <c r="I60" s="127"/>
      <c r="J60" s="127"/>
      <c r="K60" s="127"/>
      <c r="L60" s="191">
        <f>IF(L54=0,0,MAX(G60,H60))</f>
        <v>0</v>
      </c>
    </row>
    <row r="61" spans="2:12" ht="14.7" thickBot="1" x14ac:dyDescent="0.55000000000000004">
      <c r="B61" s="127"/>
      <c r="C61" s="127"/>
      <c r="D61" s="127"/>
      <c r="E61" s="127"/>
      <c r="F61" s="143"/>
      <c r="G61" s="127"/>
      <c r="H61" s="127"/>
      <c r="I61" s="127"/>
      <c r="J61" s="127"/>
      <c r="K61" s="127"/>
      <c r="L61" s="127"/>
    </row>
    <row r="62" spans="2:12" ht="29" thickBot="1" x14ac:dyDescent="0.55000000000000004">
      <c r="B62" s="127"/>
      <c r="C62" s="127"/>
      <c r="D62" s="127"/>
      <c r="E62" s="127"/>
      <c r="F62" s="127"/>
      <c r="G62" s="188" t="s">
        <v>306</v>
      </c>
      <c r="H62" s="189">
        <f>H54+H57+H60</f>
        <v>0</v>
      </c>
      <c r="I62" s="187" t="s">
        <v>305</v>
      </c>
      <c r="J62" s="190">
        <f>J54+L57+L60</f>
        <v>0</v>
      </c>
      <c r="K62" s="186" t="s">
        <v>304</v>
      </c>
      <c r="L62" s="185">
        <f>L54+L57+L60</f>
        <v>0</v>
      </c>
    </row>
    <row r="63" spans="2:12" ht="14.7" thickBot="1" x14ac:dyDescent="0.55000000000000004"/>
    <row r="64" spans="2:12" ht="40" customHeight="1" thickBot="1" x14ac:dyDescent="0.55000000000000004">
      <c r="B64" s="207" t="s">
        <v>315</v>
      </c>
      <c r="C64" s="208"/>
      <c r="D64" s="208"/>
      <c r="E64" s="208"/>
      <c r="F64" s="208"/>
      <c r="G64" s="208"/>
      <c r="H64" s="208"/>
      <c r="I64" s="208"/>
      <c r="J64" s="208"/>
      <c r="K64" s="208"/>
      <c r="L64" s="209"/>
    </row>
  </sheetData>
  <sheetProtection algorithmName="SHA-512" hashValue="FxOFN03VX1xq9K7SLL8LUIT8dctrlqPIcccDJ3RxwVba6gGz/Xcdv7rUnqO8un5uzyjL6mkpfFP9fnKsiqWX4Q==" saltValue="AFPpFeb/QQIlKZdVxRPLmw==" spinCount="100000" sheet="1" objects="1" scenarios="1"/>
  <mergeCells count="15">
    <mergeCell ref="B64:L64"/>
    <mergeCell ref="D59:F59"/>
    <mergeCell ref="B56:B60"/>
    <mergeCell ref="I5:L5"/>
    <mergeCell ref="B48:B52"/>
    <mergeCell ref="D5:H5"/>
    <mergeCell ref="B6:B16"/>
    <mergeCell ref="B45:B46"/>
    <mergeCell ref="B18:B43"/>
    <mergeCell ref="D4:I4"/>
    <mergeCell ref="K4:L4"/>
    <mergeCell ref="D2:I2"/>
    <mergeCell ref="J2:L2"/>
    <mergeCell ref="D3:I3"/>
    <mergeCell ref="K3:L3"/>
  </mergeCells>
  <pageMargins left="7.874015748031496E-2" right="7.874015748031496E-2" top="0.35433070866141736" bottom="0.35433070866141736"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F1C8A-E0F9-4C37-B0B0-AFF547ACF3CA}">
  <dimension ref="B1:L28"/>
  <sheetViews>
    <sheetView zoomScale="66" zoomScaleNormal="66" workbookViewId="0">
      <selection activeCell="R17" sqref="R17"/>
    </sheetView>
  </sheetViews>
  <sheetFormatPr defaultRowHeight="14.35" x14ac:dyDescent="0.5"/>
  <cols>
    <col min="4" max="4" width="71.1171875" customWidth="1"/>
    <col min="5" max="5" width="16.703125" customWidth="1"/>
    <col min="6" max="6" width="12.29296875" customWidth="1"/>
    <col min="7" max="7" width="14.5859375" bestFit="1" customWidth="1"/>
    <col min="11" max="11" width="8.5859375" customWidth="1"/>
  </cols>
  <sheetData>
    <row r="1" spans="2:12" ht="31.2" customHeight="1" x14ac:dyDescent="0.5"/>
    <row r="2" spans="2:12" ht="57.6" customHeight="1" x14ac:dyDescent="0.75">
      <c r="B2" s="231" t="s">
        <v>128</v>
      </c>
      <c r="C2" s="232"/>
      <c r="D2" s="232"/>
      <c r="E2" s="232"/>
      <c r="F2" s="232"/>
      <c r="G2" s="233"/>
    </row>
    <row r="3" spans="2:12" ht="18" x14ac:dyDescent="0.6">
      <c r="B3" s="234" t="s">
        <v>129</v>
      </c>
      <c r="C3" s="235"/>
      <c r="D3" s="235"/>
      <c r="E3" s="235"/>
      <c r="F3" s="235"/>
      <c r="G3" s="236"/>
      <c r="H3" s="10"/>
      <c r="I3" s="10"/>
      <c r="J3" s="10"/>
      <c r="K3" s="11"/>
      <c r="L3" s="11"/>
    </row>
    <row r="4" spans="2:12" ht="28" x14ac:dyDescent="0.5">
      <c r="B4" s="2" t="s">
        <v>8</v>
      </c>
      <c r="C4" s="237" t="s">
        <v>9</v>
      </c>
      <c r="D4" s="238"/>
      <c r="E4" s="12" t="s">
        <v>15</v>
      </c>
      <c r="F4" s="7" t="s">
        <v>16</v>
      </c>
      <c r="G4" s="13" t="s">
        <v>17</v>
      </c>
    </row>
    <row r="5" spans="2:12" ht="31.35" x14ac:dyDescent="0.55000000000000004">
      <c r="B5" s="239">
        <v>0.1</v>
      </c>
      <c r="C5" s="118" t="s">
        <v>30</v>
      </c>
      <c r="D5" s="119" t="s">
        <v>120</v>
      </c>
      <c r="E5" s="120"/>
      <c r="F5" s="121"/>
      <c r="G5" s="121"/>
    </row>
    <row r="6" spans="2:12" ht="119.25" customHeight="1" x14ac:dyDescent="0.5">
      <c r="B6" s="240"/>
      <c r="C6" s="3" t="s">
        <v>10</v>
      </c>
      <c r="D6" s="122" t="s">
        <v>130</v>
      </c>
      <c r="E6" s="123" t="s">
        <v>18</v>
      </c>
      <c r="F6" s="124">
        <f>IF(E6="si",5%,0)</f>
        <v>0.05</v>
      </c>
      <c r="G6" s="242">
        <f>IF(F6=" ",0,F6)+ IF(F7=" ",0,F7)</f>
        <v>0.1</v>
      </c>
    </row>
    <row r="7" spans="2:12" ht="30" x14ac:dyDescent="0.6">
      <c r="B7" s="241"/>
      <c r="C7" s="3" t="s">
        <v>11</v>
      </c>
      <c r="D7" s="125" t="s">
        <v>121</v>
      </c>
      <c r="E7" s="123" t="s">
        <v>18</v>
      </c>
      <c r="F7" s="126">
        <f>IF(E7="si",5%,0)</f>
        <v>0.05</v>
      </c>
      <c r="G7" s="243"/>
      <c r="J7" s="127"/>
    </row>
    <row r="8" spans="2:12" ht="15.7" x14ac:dyDescent="0.55000000000000004">
      <c r="B8" s="239">
        <v>0.2</v>
      </c>
      <c r="C8" s="128" t="s">
        <v>29</v>
      </c>
      <c r="D8" s="119" t="s">
        <v>122</v>
      </c>
      <c r="E8" s="129"/>
      <c r="F8" s="130"/>
      <c r="G8" s="121"/>
    </row>
    <row r="9" spans="2:12" ht="96.75" customHeight="1" x14ac:dyDescent="0.5">
      <c r="B9" s="240"/>
      <c r="C9" s="5" t="s">
        <v>12</v>
      </c>
      <c r="D9" s="131" t="s">
        <v>131</v>
      </c>
      <c r="E9" s="123" t="s">
        <v>18</v>
      </c>
      <c r="F9" s="124">
        <f>IF(E9="si",10%,0)</f>
        <v>0.1</v>
      </c>
      <c r="G9" s="242">
        <f>IF(F9=" ",0,F9)+ IF(F10=" ",0,F10)</f>
        <v>0.2</v>
      </c>
    </row>
    <row r="10" spans="2:12" s="4" customFormat="1" ht="83.25" customHeight="1" x14ac:dyDescent="0.6">
      <c r="B10" s="240"/>
      <c r="C10" s="6" t="s">
        <v>13</v>
      </c>
      <c r="D10" s="117" t="s">
        <v>132</v>
      </c>
      <c r="E10" s="123" t="s">
        <v>18</v>
      </c>
      <c r="F10" s="124">
        <f>IF(E10="si",10%,0)</f>
        <v>0.1</v>
      </c>
      <c r="G10" s="243"/>
    </row>
    <row r="11" spans="2:12" ht="15.7" x14ac:dyDescent="0.55000000000000004">
      <c r="B11" s="239">
        <v>0.7</v>
      </c>
      <c r="C11" s="128" t="s">
        <v>14</v>
      </c>
      <c r="D11" s="119" t="s">
        <v>123</v>
      </c>
      <c r="E11" s="8"/>
      <c r="F11" s="9"/>
      <c r="G11" s="9"/>
    </row>
    <row r="12" spans="2:12" ht="69" x14ac:dyDescent="0.5">
      <c r="B12" s="240"/>
      <c r="C12" s="5" t="s">
        <v>124</v>
      </c>
      <c r="D12" s="131" t="s">
        <v>134</v>
      </c>
      <c r="E12" s="123" t="s">
        <v>18</v>
      </c>
      <c r="F12" s="124">
        <f>IF(E12="si",60%,0)</f>
        <v>0.6</v>
      </c>
      <c r="G12" s="242">
        <f>IF(F12=" ",0,F12)+ IF(F13=" ",0,F13)+ IF(F14=" ",0,F14)</f>
        <v>0.7</v>
      </c>
    </row>
    <row r="13" spans="2:12" ht="104.25" customHeight="1" x14ac:dyDescent="0.6">
      <c r="B13" s="240"/>
      <c r="C13" s="5" t="s">
        <v>126</v>
      </c>
      <c r="D13" s="131" t="s">
        <v>133</v>
      </c>
      <c r="E13" s="134" t="s">
        <v>125</v>
      </c>
      <c r="F13" s="126"/>
      <c r="G13" s="244"/>
    </row>
    <row r="14" spans="2:12" ht="81" customHeight="1" x14ac:dyDescent="0.5">
      <c r="B14" s="241"/>
      <c r="C14" s="5" t="s">
        <v>127</v>
      </c>
      <c r="D14" s="131" t="s">
        <v>136</v>
      </c>
      <c r="E14" s="123" t="s">
        <v>18</v>
      </c>
      <c r="F14" s="126">
        <f>IF(E14="si",10%,0)</f>
        <v>0.1</v>
      </c>
      <c r="G14" s="243"/>
    </row>
    <row r="15" spans="2:12" ht="29.45" customHeight="1" x14ac:dyDescent="0.5">
      <c r="B15" s="9">
        <v>1</v>
      </c>
      <c r="C15" s="245" t="s">
        <v>19</v>
      </c>
      <c r="D15" s="246"/>
      <c r="E15" s="1"/>
      <c r="F15" s="9"/>
      <c r="G15" s="132">
        <f>G12+G9+G6</f>
        <v>0.99999999999999989</v>
      </c>
    </row>
    <row r="16" spans="2:12" ht="14.45" customHeight="1" thickBot="1" x14ac:dyDescent="0.55000000000000004"/>
    <row r="17" spans="2:7" ht="40" customHeight="1" thickBot="1" x14ac:dyDescent="0.55000000000000004">
      <c r="B17" s="229" t="s">
        <v>315</v>
      </c>
      <c r="C17" s="230"/>
      <c r="D17" s="230"/>
      <c r="E17" s="230"/>
      <c r="F17" s="230"/>
      <c r="G17" s="230"/>
    </row>
    <row r="18" spans="2:7" ht="14.45" customHeight="1" x14ac:dyDescent="0.5"/>
    <row r="28" spans="2:7" ht="72.599999999999994" customHeight="1" x14ac:dyDescent="0.5"/>
  </sheetData>
  <sheetProtection algorithmName="SHA-512" hashValue="sjiFuNS6660vFW7uUjlfcJPyQjEs5yvZXEH1QNm6sXHz5YAHKbbKvSLONMUKdf8E6Fcs/EWb5mFkNBKHT29GeQ==" saltValue="np8CdmtIwuudMjng+DfdhQ==" spinCount="100000" sheet="1" objects="1" scenarios="1"/>
  <mergeCells count="11">
    <mergeCell ref="B17:G17"/>
    <mergeCell ref="B2:G2"/>
    <mergeCell ref="B3:G3"/>
    <mergeCell ref="C4:D4"/>
    <mergeCell ref="B5:B7"/>
    <mergeCell ref="G6:G7"/>
    <mergeCell ref="B8:B10"/>
    <mergeCell ref="G9:G10"/>
    <mergeCell ref="B11:B14"/>
    <mergeCell ref="G12:G14"/>
    <mergeCell ref="C15:D1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A9B30F5-84F9-472E-AB8C-4FC5B16FF57E}">
          <x14:formula1>
            <xm:f>'si-no'!$A$1:$A$2</xm:f>
          </x14:formula1>
          <xm:sqref>E6:E7 E9:E10 E12 E14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287DD-6771-426E-8698-E2312CCABE07}">
  <dimension ref="A1:A2"/>
  <sheetViews>
    <sheetView workbookViewId="0"/>
  </sheetViews>
  <sheetFormatPr defaultRowHeight="14.35" x14ac:dyDescent="0.5"/>
  <sheetData>
    <row r="1" spans="1:1" x14ac:dyDescent="0.5">
      <c r="A1" s="133" t="s">
        <v>18</v>
      </c>
    </row>
    <row r="2" spans="1:1" x14ac:dyDescent="0.5">
      <c r="A2" s="133" t="s">
        <v>135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3782F-0732-4787-AE4B-FCBB221EED1D}">
  <dimension ref="B1:XFD117"/>
  <sheetViews>
    <sheetView workbookViewId="0">
      <selection activeCell="G118" sqref="G118"/>
    </sheetView>
  </sheetViews>
  <sheetFormatPr defaultRowHeight="14.35" x14ac:dyDescent="0.5"/>
  <cols>
    <col min="2" max="2" width="9" customWidth="1"/>
    <col min="3" max="3" width="7.29296875" customWidth="1"/>
    <col min="4" max="4" width="11.1171875" customWidth="1"/>
    <col min="5" max="5" width="78.703125" customWidth="1"/>
    <col min="7" max="7" width="41.5859375" customWidth="1"/>
  </cols>
  <sheetData>
    <row r="1" spans="2:12" ht="14.7" thickBot="1" x14ac:dyDescent="0.55000000000000004">
      <c r="B1" s="127"/>
      <c r="C1" s="127"/>
      <c r="D1" s="127"/>
      <c r="E1" s="127"/>
    </row>
    <row r="2" spans="2:12" ht="49.2" customHeight="1" thickBot="1" x14ac:dyDescent="0.8">
      <c r="B2" s="264" t="s">
        <v>293</v>
      </c>
      <c r="C2" s="265"/>
      <c r="D2" s="265"/>
      <c r="E2" s="266"/>
    </row>
    <row r="3" spans="2:12" ht="21" customHeight="1" thickBot="1" x14ac:dyDescent="0.6">
      <c r="B3" s="270" t="s">
        <v>294</v>
      </c>
      <c r="C3" s="271"/>
      <c r="D3" s="271"/>
      <c r="E3" s="272"/>
    </row>
    <row r="4" spans="2:12" ht="29.45" customHeight="1" thickBot="1" x14ac:dyDescent="0.55000000000000004">
      <c r="B4" s="144" t="s">
        <v>137</v>
      </c>
      <c r="C4" s="267" t="s">
        <v>282</v>
      </c>
      <c r="D4" s="268"/>
      <c r="E4" s="269"/>
    </row>
    <row r="5" spans="2:12" ht="14.7" thickBot="1" x14ac:dyDescent="0.55000000000000004">
      <c r="B5" s="127"/>
      <c r="C5" s="127"/>
      <c r="D5" s="127"/>
      <c r="E5" s="127"/>
    </row>
    <row r="6" spans="2:12" x14ac:dyDescent="0.5">
      <c r="B6" s="145" t="s">
        <v>138</v>
      </c>
      <c r="C6" s="256" t="s">
        <v>248</v>
      </c>
      <c r="D6" s="257"/>
      <c r="E6" s="258"/>
      <c r="F6" s="135"/>
    </row>
    <row r="7" spans="2:12" x14ac:dyDescent="0.5">
      <c r="B7" s="251" t="s">
        <v>90</v>
      </c>
      <c r="C7" s="146" t="s">
        <v>140</v>
      </c>
      <c r="D7" s="146" t="s">
        <v>141</v>
      </c>
      <c r="E7" s="147" t="s">
        <v>142</v>
      </c>
      <c r="F7" s="135"/>
    </row>
    <row r="8" spans="2:12" ht="14.45" customHeight="1" x14ac:dyDescent="0.5">
      <c r="B8" s="252"/>
      <c r="C8" s="146" t="s">
        <v>143</v>
      </c>
      <c r="D8" s="146" t="s">
        <v>141</v>
      </c>
      <c r="E8" s="147" t="s">
        <v>249</v>
      </c>
      <c r="F8" s="135"/>
      <c r="L8" s="137"/>
    </row>
    <row r="9" spans="2:12" ht="14.45" customHeight="1" x14ac:dyDescent="0.5">
      <c r="B9" s="252"/>
      <c r="C9" s="146" t="s">
        <v>145</v>
      </c>
      <c r="D9" s="146" t="s">
        <v>141</v>
      </c>
      <c r="E9" s="147" t="s">
        <v>146</v>
      </c>
      <c r="F9" s="135"/>
    </row>
    <row r="10" spans="2:12" x14ac:dyDescent="0.5">
      <c r="B10" s="252"/>
      <c r="C10" s="146" t="s">
        <v>147</v>
      </c>
      <c r="D10" s="146" t="s">
        <v>141</v>
      </c>
      <c r="E10" s="147" t="s">
        <v>148</v>
      </c>
      <c r="F10" s="135"/>
      <c r="G10" s="138"/>
    </row>
    <row r="11" spans="2:12" ht="30" customHeight="1" x14ac:dyDescent="0.5">
      <c r="B11" s="252"/>
      <c r="C11" s="146" t="s">
        <v>151</v>
      </c>
      <c r="D11" s="148" t="s">
        <v>149</v>
      </c>
      <c r="E11" s="147" t="s">
        <v>250</v>
      </c>
      <c r="F11" s="135"/>
      <c r="G11" s="138"/>
    </row>
    <row r="12" spans="2:12" x14ac:dyDescent="0.5">
      <c r="B12" s="252"/>
      <c r="C12" s="146" t="s">
        <v>153</v>
      </c>
      <c r="D12" s="148" t="s">
        <v>149</v>
      </c>
      <c r="E12" s="147" t="s">
        <v>251</v>
      </c>
    </row>
    <row r="13" spans="2:12" ht="14.7" thickBot="1" x14ac:dyDescent="0.55000000000000004">
      <c r="B13" s="253"/>
      <c r="C13" s="149" t="s">
        <v>155</v>
      </c>
      <c r="D13" s="150" t="s">
        <v>149</v>
      </c>
      <c r="E13" s="151" t="s">
        <v>156</v>
      </c>
      <c r="F13" s="135"/>
    </row>
    <row r="14" spans="2:12" ht="14.7" thickBot="1" x14ac:dyDescent="0.55000000000000004">
      <c r="B14" s="127"/>
      <c r="C14" s="152"/>
      <c r="D14" s="153"/>
      <c r="E14" s="154"/>
      <c r="F14" s="135"/>
    </row>
    <row r="15" spans="2:12" x14ac:dyDescent="0.5">
      <c r="B15" s="145" t="s">
        <v>252</v>
      </c>
      <c r="C15" s="256" t="s">
        <v>193</v>
      </c>
      <c r="D15" s="257"/>
      <c r="E15" s="258"/>
      <c r="F15" s="135"/>
    </row>
    <row r="16" spans="2:12" ht="14.45" customHeight="1" x14ac:dyDescent="0.5">
      <c r="B16" s="251" t="s">
        <v>90</v>
      </c>
      <c r="C16" s="146" t="s">
        <v>158</v>
      </c>
      <c r="D16" s="148" t="s">
        <v>141</v>
      </c>
      <c r="E16" s="147" t="s">
        <v>195</v>
      </c>
      <c r="F16" s="135"/>
    </row>
    <row r="17" spans="2:6" x14ac:dyDescent="0.5">
      <c r="B17" s="254"/>
      <c r="C17" s="146" t="s">
        <v>159</v>
      </c>
      <c r="D17" s="148" t="s">
        <v>141</v>
      </c>
      <c r="E17" s="147" t="s">
        <v>197</v>
      </c>
      <c r="F17" s="135"/>
    </row>
    <row r="18" spans="2:6" x14ac:dyDescent="0.5">
      <c r="B18" s="254"/>
      <c r="C18" s="146" t="s">
        <v>161</v>
      </c>
      <c r="D18" s="148" t="s">
        <v>141</v>
      </c>
      <c r="E18" s="147" t="s">
        <v>199</v>
      </c>
      <c r="F18" s="135"/>
    </row>
    <row r="19" spans="2:6" x14ac:dyDescent="0.5">
      <c r="B19" s="254"/>
      <c r="C19" s="146" t="s">
        <v>163</v>
      </c>
      <c r="D19" s="148" t="s">
        <v>141</v>
      </c>
      <c r="E19" s="147" t="s">
        <v>228</v>
      </c>
      <c r="F19" s="135"/>
    </row>
    <row r="20" spans="2:6" x14ac:dyDescent="0.5">
      <c r="B20" s="254"/>
      <c r="C20" s="146" t="s">
        <v>165</v>
      </c>
      <c r="D20" s="148" t="s">
        <v>141</v>
      </c>
      <c r="E20" s="147" t="s">
        <v>300</v>
      </c>
      <c r="F20" s="135"/>
    </row>
    <row r="21" spans="2:6" x14ac:dyDescent="0.5">
      <c r="B21" s="254"/>
      <c r="C21" s="146" t="s">
        <v>166</v>
      </c>
      <c r="D21" s="148" t="s">
        <v>141</v>
      </c>
      <c r="E21" s="147" t="s">
        <v>148</v>
      </c>
      <c r="F21" s="135"/>
    </row>
    <row r="22" spans="2:6" x14ac:dyDescent="0.5">
      <c r="B22" s="254"/>
      <c r="C22" s="146" t="s">
        <v>168</v>
      </c>
      <c r="D22" s="148" t="s">
        <v>149</v>
      </c>
      <c r="E22" s="147" t="s">
        <v>204</v>
      </c>
      <c r="F22" s="135"/>
    </row>
    <row r="23" spans="2:6" x14ac:dyDescent="0.5">
      <c r="B23" s="254"/>
      <c r="C23" s="146" t="s">
        <v>169</v>
      </c>
      <c r="D23" s="148" t="s">
        <v>149</v>
      </c>
      <c r="E23" s="147" t="s">
        <v>206</v>
      </c>
      <c r="F23" s="135"/>
    </row>
    <row r="24" spans="2:6" x14ac:dyDescent="0.5">
      <c r="B24" s="254"/>
      <c r="C24" s="146" t="s">
        <v>171</v>
      </c>
      <c r="D24" s="148" t="s">
        <v>149</v>
      </c>
      <c r="E24" s="147" t="s">
        <v>207</v>
      </c>
      <c r="F24" s="135"/>
    </row>
    <row r="25" spans="2:6" x14ac:dyDescent="0.5">
      <c r="B25" s="254"/>
      <c r="C25" s="146" t="s">
        <v>253</v>
      </c>
      <c r="D25" s="148" t="s">
        <v>149</v>
      </c>
      <c r="E25" s="147" t="s">
        <v>208</v>
      </c>
      <c r="F25" s="135"/>
    </row>
    <row r="26" spans="2:6" ht="14.7" thickBot="1" x14ac:dyDescent="0.55000000000000004">
      <c r="B26" s="255"/>
      <c r="C26" s="149" t="s">
        <v>254</v>
      </c>
      <c r="D26" s="150" t="s">
        <v>149</v>
      </c>
      <c r="E26" s="151" t="s">
        <v>156</v>
      </c>
      <c r="F26" s="135"/>
    </row>
    <row r="27" spans="2:6" ht="14.7" thickBot="1" x14ac:dyDescent="0.55000000000000004">
      <c r="B27" s="127"/>
      <c r="C27" s="152"/>
      <c r="D27" s="153"/>
      <c r="E27" s="154"/>
      <c r="F27" s="135"/>
    </row>
    <row r="28" spans="2:6" x14ac:dyDescent="0.5">
      <c r="B28" s="145" t="s">
        <v>256</v>
      </c>
      <c r="C28" s="256" t="s">
        <v>255</v>
      </c>
      <c r="D28" s="257"/>
      <c r="E28" s="258"/>
      <c r="F28" s="135"/>
    </row>
    <row r="29" spans="2:6" ht="14.45" customHeight="1" x14ac:dyDescent="0.5">
      <c r="B29" s="251" t="s">
        <v>90</v>
      </c>
      <c r="C29" s="146" t="s">
        <v>173</v>
      </c>
      <c r="D29" s="148" t="s">
        <v>141</v>
      </c>
      <c r="E29" s="147" t="s">
        <v>195</v>
      </c>
      <c r="F29" s="135"/>
    </row>
    <row r="30" spans="2:6" x14ac:dyDescent="0.5">
      <c r="B30" s="254"/>
      <c r="C30" s="146" t="s">
        <v>174</v>
      </c>
      <c r="D30" s="148" t="s">
        <v>141</v>
      </c>
      <c r="E30" s="147" t="s">
        <v>197</v>
      </c>
      <c r="F30" s="135"/>
    </row>
    <row r="31" spans="2:6" x14ac:dyDescent="0.5">
      <c r="B31" s="254"/>
      <c r="C31" s="146" t="s">
        <v>176</v>
      </c>
      <c r="D31" s="148" t="s">
        <v>141</v>
      </c>
      <c r="E31" s="147" t="s">
        <v>199</v>
      </c>
      <c r="F31" s="135"/>
    </row>
    <row r="32" spans="2:6" x14ac:dyDescent="0.5">
      <c r="B32" s="254"/>
      <c r="C32" s="146" t="s">
        <v>177</v>
      </c>
      <c r="D32" s="148" t="s">
        <v>141</v>
      </c>
      <c r="E32" s="147" t="s">
        <v>228</v>
      </c>
      <c r="F32" s="135"/>
    </row>
    <row r="33" spans="2:6" x14ac:dyDescent="0.5">
      <c r="B33" s="254"/>
      <c r="C33" s="146" t="s">
        <v>178</v>
      </c>
      <c r="D33" s="148" t="s">
        <v>141</v>
      </c>
      <c r="E33" s="147" t="s">
        <v>301</v>
      </c>
      <c r="F33" s="135"/>
    </row>
    <row r="34" spans="2:6" x14ac:dyDescent="0.5">
      <c r="B34" s="254"/>
      <c r="C34" s="146" t="s">
        <v>179</v>
      </c>
      <c r="D34" s="148" t="s">
        <v>141</v>
      </c>
      <c r="E34" s="147" t="s">
        <v>148</v>
      </c>
      <c r="F34" s="135"/>
    </row>
    <row r="35" spans="2:6" x14ac:dyDescent="0.5">
      <c r="B35" s="254"/>
      <c r="C35" s="146" t="s">
        <v>181</v>
      </c>
      <c r="D35" s="148" t="s">
        <v>149</v>
      </c>
      <c r="E35" s="147" t="s">
        <v>204</v>
      </c>
      <c r="F35" s="135"/>
    </row>
    <row r="36" spans="2:6" x14ac:dyDescent="0.5">
      <c r="B36" s="254"/>
      <c r="C36" s="146" t="s">
        <v>183</v>
      </c>
      <c r="D36" s="148" t="s">
        <v>149</v>
      </c>
      <c r="E36" s="147" t="s">
        <v>206</v>
      </c>
      <c r="F36" s="135"/>
    </row>
    <row r="37" spans="2:6" x14ac:dyDescent="0.5">
      <c r="B37" s="254"/>
      <c r="C37" s="146" t="s">
        <v>257</v>
      </c>
      <c r="D37" s="148" t="s">
        <v>149</v>
      </c>
      <c r="E37" s="147" t="s">
        <v>207</v>
      </c>
      <c r="F37" s="135"/>
    </row>
    <row r="38" spans="2:6" x14ac:dyDescent="0.5">
      <c r="B38" s="254"/>
      <c r="C38" s="146" t="s">
        <v>258</v>
      </c>
      <c r="D38" s="148" t="s">
        <v>149</v>
      </c>
      <c r="E38" s="147" t="s">
        <v>208</v>
      </c>
      <c r="F38" s="135"/>
    </row>
    <row r="39" spans="2:6" ht="14.7" thickBot="1" x14ac:dyDescent="0.55000000000000004">
      <c r="B39" s="255"/>
      <c r="C39" s="149" t="s">
        <v>259</v>
      </c>
      <c r="D39" s="150" t="s">
        <v>149</v>
      </c>
      <c r="E39" s="151" t="s">
        <v>156</v>
      </c>
      <c r="F39" s="135"/>
    </row>
    <row r="40" spans="2:6" ht="14.7" thickBot="1" x14ac:dyDescent="0.55000000000000004">
      <c r="B40" s="127"/>
      <c r="C40" s="152"/>
      <c r="D40" s="153"/>
      <c r="E40" s="154"/>
      <c r="F40" s="135"/>
    </row>
    <row r="41" spans="2:6" ht="14.45" customHeight="1" x14ac:dyDescent="0.5">
      <c r="B41" s="145" t="s">
        <v>285</v>
      </c>
      <c r="C41" s="256" t="s">
        <v>233</v>
      </c>
      <c r="D41" s="257"/>
      <c r="E41" s="258"/>
      <c r="F41" s="135"/>
    </row>
    <row r="42" spans="2:6" ht="15" customHeight="1" x14ac:dyDescent="0.5">
      <c r="B42" s="248" t="s">
        <v>90</v>
      </c>
      <c r="C42" s="155" t="s">
        <v>185</v>
      </c>
      <c r="D42" s="146" t="s">
        <v>141</v>
      </c>
      <c r="E42" s="156" t="s">
        <v>234</v>
      </c>
      <c r="F42" s="135"/>
    </row>
    <row r="43" spans="2:6" ht="15" customHeight="1" x14ac:dyDescent="0.5">
      <c r="B43" s="249"/>
      <c r="C43" s="155" t="s">
        <v>186</v>
      </c>
      <c r="D43" s="146" t="s">
        <v>141</v>
      </c>
      <c r="E43" s="156" t="s">
        <v>235</v>
      </c>
      <c r="F43" s="135"/>
    </row>
    <row r="44" spans="2:6" ht="15" customHeight="1" x14ac:dyDescent="0.5">
      <c r="B44" s="249"/>
      <c r="C44" s="155" t="s">
        <v>187</v>
      </c>
      <c r="D44" s="146" t="s">
        <v>141</v>
      </c>
      <c r="E44" s="156" t="s">
        <v>236</v>
      </c>
      <c r="F44" s="135"/>
    </row>
    <row r="45" spans="2:6" ht="15" customHeight="1" x14ac:dyDescent="0.5">
      <c r="B45" s="249"/>
      <c r="C45" s="155" t="s">
        <v>189</v>
      </c>
      <c r="D45" s="146" t="s">
        <v>141</v>
      </c>
      <c r="E45" s="156" t="s">
        <v>148</v>
      </c>
      <c r="F45" s="135"/>
    </row>
    <row r="46" spans="2:6" ht="15" customHeight="1" x14ac:dyDescent="0.5">
      <c r="B46" s="249"/>
      <c r="C46" s="155" t="s">
        <v>190</v>
      </c>
      <c r="D46" s="146" t="s">
        <v>149</v>
      </c>
      <c r="E46" s="156" t="s">
        <v>237</v>
      </c>
      <c r="F46" s="135"/>
    </row>
    <row r="47" spans="2:6" ht="15" customHeight="1" x14ac:dyDescent="0.5">
      <c r="B47" s="249"/>
      <c r="C47" s="155" t="s">
        <v>192</v>
      </c>
      <c r="D47" s="146" t="s">
        <v>149</v>
      </c>
      <c r="E47" s="156" t="s">
        <v>238</v>
      </c>
      <c r="F47" s="135"/>
    </row>
    <row r="48" spans="2:6" ht="15" customHeight="1" thickBot="1" x14ac:dyDescent="0.55000000000000004">
      <c r="B48" s="250"/>
      <c r="C48" s="157" t="s">
        <v>260</v>
      </c>
      <c r="D48" s="149" t="s">
        <v>149</v>
      </c>
      <c r="E48" s="158" t="s">
        <v>156</v>
      </c>
      <c r="F48" s="135"/>
    </row>
    <row r="49" spans="2:6" ht="15" customHeight="1" thickBot="1" x14ac:dyDescent="0.55000000000000004">
      <c r="B49" s="152"/>
      <c r="C49" s="152"/>
      <c r="D49" s="152"/>
      <c r="E49" s="159"/>
      <c r="F49" s="135"/>
    </row>
    <row r="50" spans="2:6" ht="15" customHeight="1" x14ac:dyDescent="0.5">
      <c r="B50" s="145" t="s">
        <v>286</v>
      </c>
      <c r="C50" s="256" t="s">
        <v>139</v>
      </c>
      <c r="D50" s="257"/>
      <c r="E50" s="258"/>
      <c r="F50" s="135"/>
    </row>
    <row r="51" spans="2:6" ht="15" customHeight="1" x14ac:dyDescent="0.5">
      <c r="B51" s="254" t="s">
        <v>91</v>
      </c>
      <c r="C51" s="146" t="s">
        <v>194</v>
      </c>
      <c r="D51" s="146" t="s">
        <v>141</v>
      </c>
      <c r="E51" s="156" t="s">
        <v>142</v>
      </c>
      <c r="F51" s="135"/>
    </row>
    <row r="52" spans="2:6" ht="15" customHeight="1" x14ac:dyDescent="0.5">
      <c r="B52" s="254"/>
      <c r="C52" s="146" t="s">
        <v>196</v>
      </c>
      <c r="D52" s="146" t="s">
        <v>141</v>
      </c>
      <c r="E52" s="156" t="s">
        <v>144</v>
      </c>
      <c r="F52" s="135"/>
    </row>
    <row r="53" spans="2:6" ht="15" customHeight="1" x14ac:dyDescent="0.5">
      <c r="B53" s="254"/>
      <c r="C53" s="146" t="s">
        <v>198</v>
      </c>
      <c r="D53" s="146" t="s">
        <v>141</v>
      </c>
      <c r="E53" s="156" t="s">
        <v>146</v>
      </c>
      <c r="F53" s="135"/>
    </row>
    <row r="54" spans="2:6" ht="15" customHeight="1" x14ac:dyDescent="0.5">
      <c r="B54" s="254"/>
      <c r="C54" s="146" t="s">
        <v>200</v>
      </c>
      <c r="D54" s="146" t="s">
        <v>141</v>
      </c>
      <c r="E54" s="156" t="s">
        <v>148</v>
      </c>
      <c r="F54" s="135"/>
    </row>
    <row r="55" spans="2:6" ht="13.95" customHeight="1" x14ac:dyDescent="0.5">
      <c r="B55" s="254"/>
      <c r="C55" s="146" t="s">
        <v>201</v>
      </c>
      <c r="D55" s="148" t="s">
        <v>149</v>
      </c>
      <c r="E55" s="147" t="s">
        <v>150</v>
      </c>
      <c r="F55" s="135"/>
    </row>
    <row r="56" spans="2:6" x14ac:dyDescent="0.5">
      <c r="B56" s="254"/>
      <c r="C56" s="146" t="s">
        <v>202</v>
      </c>
      <c r="D56" s="148" t="s">
        <v>149</v>
      </c>
      <c r="E56" s="147" t="s">
        <v>152</v>
      </c>
      <c r="F56" s="135"/>
    </row>
    <row r="57" spans="2:6" x14ac:dyDescent="0.5">
      <c r="B57" s="254"/>
      <c r="C57" s="146" t="s">
        <v>203</v>
      </c>
      <c r="D57" s="148" t="s">
        <v>149</v>
      </c>
      <c r="E57" s="147" t="s">
        <v>154</v>
      </c>
      <c r="F57" s="135"/>
    </row>
    <row r="58" spans="2:6" ht="14.7" thickBot="1" x14ac:dyDescent="0.55000000000000004">
      <c r="B58" s="255"/>
      <c r="C58" s="149" t="s">
        <v>205</v>
      </c>
      <c r="D58" s="150" t="s">
        <v>149</v>
      </c>
      <c r="E58" s="151" t="s">
        <v>156</v>
      </c>
      <c r="F58" s="135"/>
    </row>
    <row r="59" spans="2:6" ht="14.7" thickBot="1" x14ac:dyDescent="0.55000000000000004">
      <c r="B59" s="127"/>
      <c r="C59" s="152"/>
      <c r="D59" s="153"/>
      <c r="E59" s="154"/>
      <c r="F59" s="135"/>
    </row>
    <row r="60" spans="2:6" ht="14.45" customHeight="1" x14ac:dyDescent="0.5">
      <c r="B60" s="145" t="s">
        <v>287</v>
      </c>
      <c r="C60" s="256" t="s">
        <v>157</v>
      </c>
      <c r="D60" s="257"/>
      <c r="E60" s="258"/>
      <c r="F60" s="135"/>
    </row>
    <row r="61" spans="2:6" x14ac:dyDescent="0.5">
      <c r="B61" s="251" t="s">
        <v>91</v>
      </c>
      <c r="C61" s="146" t="s">
        <v>210</v>
      </c>
      <c r="D61" s="146" t="s">
        <v>141</v>
      </c>
      <c r="E61" s="160" t="s">
        <v>142</v>
      </c>
      <c r="F61" s="135"/>
    </row>
    <row r="62" spans="2:6" x14ac:dyDescent="0.5">
      <c r="B62" s="252"/>
      <c r="C62" s="146" t="s">
        <v>211</v>
      </c>
      <c r="D62" s="146" t="s">
        <v>141</v>
      </c>
      <c r="E62" s="160" t="s">
        <v>160</v>
      </c>
      <c r="F62" s="135"/>
    </row>
    <row r="63" spans="2:6" x14ac:dyDescent="0.5">
      <c r="B63" s="252"/>
      <c r="C63" s="146" t="s">
        <v>213</v>
      </c>
      <c r="D63" s="146" t="s">
        <v>141</v>
      </c>
      <c r="E63" s="160" t="s">
        <v>162</v>
      </c>
      <c r="F63" s="135"/>
    </row>
    <row r="64" spans="2:6" x14ac:dyDescent="0.5">
      <c r="B64" s="252"/>
      <c r="C64" s="146" t="s">
        <v>215</v>
      </c>
      <c r="D64" s="146" t="s">
        <v>141</v>
      </c>
      <c r="E64" s="160" t="s">
        <v>164</v>
      </c>
      <c r="F64" s="135"/>
    </row>
    <row r="65" spans="2:6" x14ac:dyDescent="0.5">
      <c r="B65" s="252"/>
      <c r="C65" s="146" t="s">
        <v>217</v>
      </c>
      <c r="D65" s="146" t="s">
        <v>141</v>
      </c>
      <c r="E65" s="160" t="s">
        <v>148</v>
      </c>
      <c r="F65" s="135"/>
    </row>
    <row r="66" spans="2:6" x14ac:dyDescent="0.5">
      <c r="B66" s="252"/>
      <c r="C66" s="146" t="s">
        <v>261</v>
      </c>
      <c r="D66" s="148" t="s">
        <v>149</v>
      </c>
      <c r="E66" s="160" t="s">
        <v>167</v>
      </c>
      <c r="F66" s="135"/>
    </row>
    <row r="67" spans="2:6" x14ac:dyDescent="0.5">
      <c r="B67" s="252"/>
      <c r="C67" s="146" t="s">
        <v>262</v>
      </c>
      <c r="D67" s="148" t="s">
        <v>149</v>
      </c>
      <c r="E67" s="161" t="s">
        <v>302</v>
      </c>
      <c r="F67" s="135"/>
    </row>
    <row r="68" spans="2:6" x14ac:dyDescent="0.5">
      <c r="B68" s="252"/>
      <c r="C68" s="146" t="s">
        <v>263</v>
      </c>
      <c r="D68" s="148" t="s">
        <v>149</v>
      </c>
      <c r="E68" s="160" t="s">
        <v>170</v>
      </c>
      <c r="F68" s="135"/>
    </row>
    <row r="69" spans="2:6" ht="14.7" thickBot="1" x14ac:dyDescent="0.55000000000000004">
      <c r="B69" s="253"/>
      <c r="C69" s="149" t="s">
        <v>264</v>
      </c>
      <c r="D69" s="150" t="s">
        <v>149</v>
      </c>
      <c r="E69" s="162" t="s">
        <v>156</v>
      </c>
      <c r="F69" s="135"/>
    </row>
    <row r="70" spans="2:6" ht="14.7" thickBot="1" x14ac:dyDescent="0.55000000000000004">
      <c r="B70" s="127"/>
      <c r="C70" s="127"/>
      <c r="D70" s="163"/>
      <c r="E70" s="163"/>
      <c r="F70" s="135"/>
    </row>
    <row r="71" spans="2:6" ht="14.45" customHeight="1" x14ac:dyDescent="0.5">
      <c r="B71" s="145" t="s">
        <v>288</v>
      </c>
      <c r="C71" s="256" t="s">
        <v>172</v>
      </c>
      <c r="D71" s="257"/>
      <c r="E71" s="258"/>
      <c r="F71" s="135"/>
    </row>
    <row r="72" spans="2:6" x14ac:dyDescent="0.5">
      <c r="B72" s="251" t="s">
        <v>268</v>
      </c>
      <c r="C72" s="146" t="s">
        <v>219</v>
      </c>
      <c r="D72" s="146" t="s">
        <v>141</v>
      </c>
      <c r="E72" s="160" t="s">
        <v>142</v>
      </c>
      <c r="F72" s="135"/>
    </row>
    <row r="73" spans="2:6" x14ac:dyDescent="0.5">
      <c r="B73" s="259"/>
      <c r="C73" s="146" t="s">
        <v>220</v>
      </c>
      <c r="D73" s="146" t="s">
        <v>141</v>
      </c>
      <c r="E73" s="160" t="s">
        <v>175</v>
      </c>
      <c r="F73" s="135"/>
    </row>
    <row r="74" spans="2:6" x14ac:dyDescent="0.5">
      <c r="B74" s="259"/>
      <c r="C74" s="146" t="s">
        <v>221</v>
      </c>
      <c r="D74" s="146" t="s">
        <v>141</v>
      </c>
      <c r="E74" s="160" t="s">
        <v>162</v>
      </c>
      <c r="F74" s="135"/>
    </row>
    <row r="75" spans="2:6" x14ac:dyDescent="0.5">
      <c r="B75" s="259"/>
      <c r="C75" s="146" t="s">
        <v>222</v>
      </c>
      <c r="D75" s="146" t="s">
        <v>141</v>
      </c>
      <c r="E75" s="160" t="s">
        <v>148</v>
      </c>
      <c r="F75" s="135"/>
    </row>
    <row r="76" spans="2:6" x14ac:dyDescent="0.5">
      <c r="B76" s="259"/>
      <c r="C76" s="146" t="s">
        <v>223</v>
      </c>
      <c r="D76" s="148" t="s">
        <v>149</v>
      </c>
      <c r="E76" s="164" t="s">
        <v>302</v>
      </c>
      <c r="F76" s="135"/>
    </row>
    <row r="77" spans="2:6" x14ac:dyDescent="0.5">
      <c r="B77" s="259"/>
      <c r="C77" s="146" t="s">
        <v>265</v>
      </c>
      <c r="D77" s="148" t="s">
        <v>149</v>
      </c>
      <c r="E77" s="160" t="s">
        <v>180</v>
      </c>
      <c r="F77" s="135"/>
    </row>
    <row r="78" spans="2:6" x14ac:dyDescent="0.5">
      <c r="B78" s="259"/>
      <c r="C78" s="146" t="s">
        <v>266</v>
      </c>
      <c r="D78" s="148" t="s">
        <v>149</v>
      </c>
      <c r="E78" s="160" t="s">
        <v>182</v>
      </c>
    </row>
    <row r="79" spans="2:6" ht="14.7" thickBot="1" x14ac:dyDescent="0.55000000000000004">
      <c r="B79" s="260"/>
      <c r="C79" s="149" t="s">
        <v>267</v>
      </c>
      <c r="D79" s="150" t="s">
        <v>149</v>
      </c>
      <c r="E79" s="162" t="s">
        <v>156</v>
      </c>
      <c r="F79" s="135"/>
    </row>
    <row r="80" spans="2:6" ht="14.7" thickBot="1" x14ac:dyDescent="0.55000000000000004">
      <c r="B80" s="152"/>
      <c r="C80" s="152"/>
      <c r="D80" s="153"/>
      <c r="E80" s="152"/>
      <c r="F80" s="135"/>
    </row>
    <row r="81" spans="2:2045 2049:3070 3074:4095 4099:5120 5124:7165 7169:8190 8194:9215 9219:10240 10244:12285 12289:13310 13314:14335 14339:15360 15364:16384" ht="14.45" customHeight="1" x14ac:dyDescent="0.5">
      <c r="B81" s="145" t="s">
        <v>289</v>
      </c>
      <c r="C81" s="256" t="s">
        <v>184</v>
      </c>
      <c r="D81" s="257"/>
      <c r="E81" s="258"/>
      <c r="F81" s="135"/>
    </row>
    <row r="82" spans="2:2045 2049:3070 3074:4095 4099:5120 5124:7165 7169:8190 8194:9215 9219:10240 10244:12285 12289:13310 13314:14335 14339:15360 15364:16384" x14ac:dyDescent="0.5">
      <c r="B82" s="251" t="s">
        <v>268</v>
      </c>
      <c r="C82" s="165" t="s">
        <v>224</v>
      </c>
      <c r="D82" s="166" t="s">
        <v>141</v>
      </c>
      <c r="E82" s="167" t="s">
        <v>142</v>
      </c>
      <c r="F82" s="135"/>
    </row>
    <row r="83" spans="2:2045 2049:3070 3074:4095 4099:5120 5124:7165 7169:8190 8194:9215 9219:10240 10244:12285 12289:13310 13314:14335 14339:15360 15364:16384" x14ac:dyDescent="0.5">
      <c r="B83" s="259"/>
      <c r="C83" s="146" t="s">
        <v>225</v>
      </c>
      <c r="D83" s="148" t="s">
        <v>141</v>
      </c>
      <c r="E83" s="160" t="s">
        <v>175</v>
      </c>
      <c r="F83" s="135"/>
    </row>
    <row r="84" spans="2:2045 2049:3070 3074:4095 4099:5120 5124:7165 7169:8190 8194:9215 9219:10240 10244:12285 12289:13310 13314:14335 14339:15360 15364:16384" x14ac:dyDescent="0.5">
      <c r="B84" s="259"/>
      <c r="C84" s="146" t="s">
        <v>226</v>
      </c>
      <c r="D84" s="148" t="s">
        <v>141</v>
      </c>
      <c r="E84" s="160" t="s">
        <v>188</v>
      </c>
      <c r="F84" s="135"/>
    </row>
    <row r="85" spans="2:2045 2049:3070 3074:4095 4099:5120 5124:7165 7169:8190 8194:9215 9219:10240 10244:12285 12289:13310 13314:14335 14339:15360 15364:16384" x14ac:dyDescent="0.5">
      <c r="B85" s="259"/>
      <c r="C85" s="146" t="s">
        <v>227</v>
      </c>
      <c r="D85" s="148" t="s">
        <v>141</v>
      </c>
      <c r="E85" s="160" t="s">
        <v>148</v>
      </c>
      <c r="F85" s="135"/>
    </row>
    <row r="86" spans="2:2045 2049:3070 3074:4095 4099:5120 5124:7165 7169:8190 8194:9215 9219:10240 10244:12285 12289:13310 13314:14335 14339:15360 15364:16384" x14ac:dyDescent="0.5">
      <c r="B86" s="259"/>
      <c r="C86" s="146" t="s">
        <v>229</v>
      </c>
      <c r="D86" s="148" t="s">
        <v>149</v>
      </c>
      <c r="E86" s="160" t="s">
        <v>191</v>
      </c>
      <c r="F86" s="135"/>
    </row>
    <row r="87" spans="2:2045 2049:3070 3074:4095 4099:5120 5124:7165 7169:8190 8194:9215 9219:10240 10244:12285 12289:13310 13314:14335 14339:15360 15364:16384" x14ac:dyDescent="0.5">
      <c r="B87" s="259"/>
      <c r="C87" s="146" t="s">
        <v>230</v>
      </c>
      <c r="D87" s="148" t="s">
        <v>149</v>
      </c>
      <c r="E87" s="160" t="s">
        <v>156</v>
      </c>
      <c r="F87" s="135"/>
    </row>
    <row r="88" spans="2:2045 2049:3070 3074:4095 4099:5120 5124:7165 7169:8190 8194:9215 9219:10240 10244:12285 12289:13310 13314:14335 14339:15360 15364:16384" x14ac:dyDescent="0.5">
      <c r="B88" s="259"/>
      <c r="C88" s="146" t="s">
        <v>231</v>
      </c>
      <c r="D88" s="148" t="s">
        <v>149</v>
      </c>
      <c r="E88" s="160" t="s">
        <v>182</v>
      </c>
      <c r="F88" s="135"/>
    </row>
    <row r="89" spans="2:2045 2049:3070 3074:4095 4099:5120 5124:7165 7169:8190 8194:9215 9219:10240 10244:12285 12289:13310 13314:14335 14339:15360 15364:16384" ht="14.7" thickBot="1" x14ac:dyDescent="0.55000000000000004">
      <c r="B89" s="260"/>
      <c r="C89" s="149" t="s">
        <v>232</v>
      </c>
      <c r="D89" s="150" t="s">
        <v>149</v>
      </c>
      <c r="E89" s="162" t="s">
        <v>156</v>
      </c>
      <c r="F89" s="135"/>
    </row>
    <row r="90" spans="2:2045 2049:3070 3074:4095 4099:5120 5124:7165 7169:8190 8194:9215 9219:10240 10244:12285 12289:13310 13314:14335 14339:15360 15364:16384" ht="14.7" thickBot="1" x14ac:dyDescent="0.55000000000000004">
      <c r="B90" s="168"/>
      <c r="C90" s="168"/>
      <c r="D90" s="169"/>
      <c r="E90" s="168"/>
      <c r="F90" s="135"/>
    </row>
    <row r="91" spans="2:2045 2049:3070 3074:4095 4099:5120 5124:7165 7169:8190 8194:9215 9219:10240 10244:12285 12289:13310 13314:14335 14339:15360 15364:16384" ht="30" customHeight="1" thickBot="1" x14ac:dyDescent="0.55000000000000004">
      <c r="B91" s="144" t="s">
        <v>239</v>
      </c>
      <c r="C91" s="261" t="s">
        <v>284</v>
      </c>
      <c r="D91" s="262"/>
      <c r="E91" s="263"/>
      <c r="F91" s="135"/>
    </row>
    <row r="92" spans="2:2045 2049:3070 3074:4095 4099:5120 5124:7165 7169:8190 8194:9215 9219:10240 10244:12285 12289:13310 13314:14335 14339:15360 15364:16384" ht="15" customHeight="1" thickBot="1" x14ac:dyDescent="0.55000000000000004">
      <c r="B92" s="127"/>
      <c r="C92" s="127"/>
      <c r="D92" s="163"/>
      <c r="E92" s="163"/>
      <c r="J92" s="136"/>
      <c r="K92" s="136"/>
      <c r="N92" s="136"/>
      <c r="O92" s="136"/>
      <c r="S92" s="136"/>
      <c r="T92" s="136"/>
      <c r="X92" s="136"/>
      <c r="Y92" s="136"/>
      <c r="AC92" s="136"/>
      <c r="AD92" s="136"/>
      <c r="AH92" s="136"/>
      <c r="AI92" s="136"/>
      <c r="AM92" s="136"/>
      <c r="AN92" s="136"/>
      <c r="AR92" s="136"/>
      <c r="AS92" s="136"/>
      <c r="AW92" s="136"/>
      <c r="AX92" s="136"/>
      <c r="BB92" s="136"/>
      <c r="BC92" s="136"/>
      <c r="BG92" s="136"/>
      <c r="BH92" s="136"/>
      <c r="BL92" s="136"/>
      <c r="BM92" s="136"/>
      <c r="BQ92" s="136"/>
      <c r="BR92" s="136"/>
      <c r="BV92" s="136"/>
      <c r="BW92" s="136"/>
      <c r="CA92" s="136"/>
      <c r="CB92" s="136"/>
      <c r="CF92" s="136"/>
      <c r="CG92" s="136"/>
      <c r="CK92" s="136"/>
      <c r="CL92" s="136"/>
      <c r="CP92" s="136"/>
      <c r="CQ92" s="136"/>
      <c r="CU92" s="136"/>
      <c r="CV92" s="136"/>
      <c r="CZ92" s="136"/>
      <c r="DA92" s="136"/>
      <c r="DE92" s="136"/>
      <c r="DF92" s="136"/>
      <c r="DJ92" s="136"/>
      <c r="DK92" s="136"/>
      <c r="DO92" s="136"/>
      <c r="DP92" s="136"/>
      <c r="DT92" s="136"/>
      <c r="DU92" s="136"/>
      <c r="DY92" s="136"/>
      <c r="DZ92" s="136"/>
      <c r="ED92" s="136"/>
      <c r="EE92" s="136"/>
      <c r="EI92" s="136"/>
      <c r="EJ92" s="136"/>
      <c r="EN92" s="136"/>
      <c r="EO92" s="136"/>
      <c r="ES92" s="136"/>
      <c r="ET92" s="136"/>
      <c r="EX92" s="136"/>
      <c r="EY92" s="136"/>
      <c r="FC92" s="136"/>
      <c r="FD92" s="136"/>
      <c r="FH92" s="136"/>
      <c r="FI92" s="136"/>
      <c r="FM92" s="136"/>
      <c r="FN92" s="136"/>
      <c r="FR92" s="136"/>
      <c r="FS92" s="136"/>
      <c r="FW92" s="136"/>
      <c r="FX92" s="136"/>
      <c r="GB92" s="136"/>
      <c r="GC92" s="136"/>
      <c r="GG92" s="136"/>
      <c r="GH92" s="136"/>
      <c r="GL92" s="136"/>
      <c r="GM92" s="136"/>
      <c r="GQ92" s="136"/>
      <c r="GR92" s="136"/>
      <c r="GV92" s="136"/>
      <c r="GW92" s="136"/>
      <c r="HA92" s="136"/>
      <c r="HB92" s="136"/>
      <c r="HF92" s="136"/>
      <c r="HG92" s="136"/>
      <c r="HK92" s="136"/>
      <c r="HL92" s="136"/>
      <c r="HP92" s="136"/>
      <c r="HQ92" s="136"/>
      <c r="HU92" s="136"/>
      <c r="HV92" s="136"/>
      <c r="HZ92" s="136"/>
      <c r="IA92" s="136"/>
      <c r="IE92" s="136"/>
      <c r="IF92" s="136"/>
      <c r="IJ92" s="136"/>
      <c r="IK92" s="136"/>
      <c r="IO92" s="136"/>
      <c r="IP92" s="136"/>
      <c r="IT92" s="136"/>
      <c r="IU92" s="136"/>
      <c r="IY92" s="136"/>
      <c r="IZ92" s="136"/>
      <c r="JD92" s="136"/>
      <c r="JE92" s="136"/>
      <c r="JI92" s="136"/>
      <c r="JJ92" s="136"/>
      <c r="JN92" s="136"/>
      <c r="JO92" s="136"/>
      <c r="JS92" s="136"/>
      <c r="JT92" s="136"/>
      <c r="JX92" s="136"/>
      <c r="JY92" s="136"/>
      <c r="KC92" s="136"/>
      <c r="KD92" s="136"/>
      <c r="KH92" s="136"/>
      <c r="KI92" s="136"/>
      <c r="KM92" s="136"/>
      <c r="KN92" s="136"/>
      <c r="KR92" s="136"/>
      <c r="KS92" s="136"/>
      <c r="KW92" s="136"/>
      <c r="KX92" s="136"/>
      <c r="LB92" s="136"/>
      <c r="LC92" s="136"/>
      <c r="LG92" s="136"/>
      <c r="LH92" s="136"/>
      <c r="LL92" s="136"/>
      <c r="LM92" s="136"/>
      <c r="LQ92" s="136"/>
      <c r="LR92" s="136"/>
      <c r="LV92" s="136"/>
      <c r="LW92" s="136"/>
      <c r="MA92" s="136"/>
      <c r="MB92" s="136"/>
      <c r="MF92" s="136"/>
      <c r="MG92" s="136"/>
      <c r="MK92" s="136"/>
      <c r="ML92" s="136"/>
      <c r="MP92" s="136"/>
      <c r="MQ92" s="136"/>
      <c r="MU92" s="136"/>
      <c r="MV92" s="136"/>
      <c r="MZ92" s="136"/>
      <c r="NA92" s="136"/>
      <c r="NE92" s="136"/>
      <c r="NF92" s="136"/>
      <c r="NJ92" s="136"/>
      <c r="NK92" s="136"/>
      <c r="NO92" s="136"/>
      <c r="NP92" s="136"/>
      <c r="NT92" s="136"/>
      <c r="NU92" s="136"/>
      <c r="NY92" s="136"/>
      <c r="NZ92" s="136"/>
      <c r="OD92" s="136"/>
      <c r="OE92" s="136"/>
      <c r="OI92" s="136"/>
      <c r="OJ92" s="136"/>
      <c r="ON92" s="136"/>
      <c r="OO92" s="136"/>
      <c r="OS92" s="136"/>
      <c r="OT92" s="136"/>
      <c r="OX92" s="136"/>
      <c r="OY92" s="136"/>
      <c r="PC92" s="136"/>
      <c r="PD92" s="136"/>
      <c r="PH92" s="136"/>
      <c r="PI92" s="136"/>
      <c r="PM92" s="136"/>
      <c r="PN92" s="136"/>
      <c r="PR92" s="136"/>
      <c r="PS92" s="136"/>
      <c r="PW92" s="136"/>
      <c r="PX92" s="136"/>
      <c r="QB92" s="136"/>
      <c r="QC92" s="136"/>
      <c r="QG92" s="136"/>
      <c r="QH92" s="136"/>
      <c r="QL92" s="136"/>
      <c r="QM92" s="136"/>
      <c r="QQ92" s="136"/>
      <c r="QR92" s="136"/>
      <c r="QV92" s="136"/>
      <c r="QW92" s="136"/>
      <c r="RA92" s="136"/>
      <c r="RB92" s="136"/>
      <c r="RF92" s="136"/>
      <c r="RG92" s="136"/>
      <c r="RK92" s="136"/>
      <c r="RL92" s="136"/>
      <c r="RP92" s="136"/>
      <c r="RQ92" s="136"/>
      <c r="RU92" s="136"/>
      <c r="RV92" s="136"/>
      <c r="RZ92" s="136"/>
      <c r="SA92" s="136"/>
      <c r="SE92" s="136"/>
      <c r="SF92" s="136"/>
      <c r="SJ92" s="136"/>
      <c r="SK92" s="136"/>
      <c r="SO92" s="136"/>
      <c r="SP92" s="136"/>
      <c r="ST92" s="136"/>
      <c r="SU92" s="136"/>
      <c r="SY92" s="136"/>
      <c r="SZ92" s="136"/>
      <c r="TD92" s="136"/>
      <c r="TE92" s="136"/>
      <c r="TI92" s="136"/>
      <c r="TJ92" s="136"/>
      <c r="TN92" s="136"/>
      <c r="TO92" s="136"/>
      <c r="TS92" s="136"/>
      <c r="TT92" s="136"/>
      <c r="TX92" s="136"/>
      <c r="TY92" s="136"/>
      <c r="UC92" s="136"/>
      <c r="UD92" s="136"/>
      <c r="UH92" s="136"/>
      <c r="UI92" s="136"/>
      <c r="UM92" s="136"/>
      <c r="UN92" s="136"/>
      <c r="UR92" s="136"/>
      <c r="US92" s="136"/>
      <c r="UW92" s="136"/>
      <c r="UX92" s="136"/>
      <c r="VB92" s="136"/>
      <c r="VC92" s="136"/>
      <c r="VG92" s="136"/>
      <c r="VH92" s="136"/>
      <c r="VL92" s="136"/>
      <c r="VM92" s="136"/>
      <c r="VQ92" s="136"/>
      <c r="VR92" s="136"/>
      <c r="VV92" s="136"/>
      <c r="VW92" s="136"/>
      <c r="WA92" s="136"/>
      <c r="WB92" s="136"/>
      <c r="WF92" s="136"/>
      <c r="WG92" s="136"/>
      <c r="WK92" s="136"/>
      <c r="WL92" s="136"/>
      <c r="WP92" s="136"/>
      <c r="WQ92" s="136"/>
      <c r="WU92" s="136"/>
      <c r="WV92" s="136"/>
      <c r="WZ92" s="136"/>
      <c r="XA92" s="136"/>
      <c r="XE92" s="136"/>
      <c r="XF92" s="136"/>
      <c r="XJ92" s="136"/>
      <c r="XK92" s="136"/>
      <c r="XO92" s="136"/>
      <c r="XP92" s="136"/>
      <c r="XT92" s="136"/>
      <c r="XU92" s="136"/>
      <c r="XY92" s="136"/>
      <c r="XZ92" s="136"/>
      <c r="YD92" s="136"/>
      <c r="YE92" s="136"/>
      <c r="YI92" s="136"/>
      <c r="YJ92" s="136"/>
      <c r="YN92" s="136"/>
      <c r="YO92" s="136"/>
      <c r="YS92" s="136"/>
      <c r="YT92" s="136"/>
      <c r="YX92" s="136"/>
      <c r="YY92" s="136"/>
      <c r="ZC92" s="136"/>
      <c r="ZD92" s="136"/>
      <c r="ZH92" s="136"/>
      <c r="ZI92" s="136"/>
      <c r="ZM92" s="136"/>
      <c r="ZN92" s="136"/>
      <c r="ZR92" s="136"/>
      <c r="ZS92" s="136"/>
      <c r="ZW92" s="136"/>
      <c r="ZX92" s="136"/>
      <c r="AAB92" s="136"/>
      <c r="AAC92" s="136"/>
      <c r="AAG92" s="136"/>
      <c r="AAH92" s="136"/>
      <c r="AAL92" s="136"/>
      <c r="AAM92" s="136"/>
      <c r="AAQ92" s="136"/>
      <c r="AAR92" s="136"/>
      <c r="AAV92" s="136"/>
      <c r="AAW92" s="136"/>
      <c r="ABA92" s="136"/>
      <c r="ABB92" s="136"/>
      <c r="ABF92" s="136"/>
      <c r="ABG92" s="136"/>
      <c r="ABK92" s="136"/>
      <c r="ABL92" s="136"/>
      <c r="ABP92" s="136"/>
      <c r="ABQ92" s="136"/>
      <c r="ABU92" s="136"/>
      <c r="ABV92" s="136"/>
      <c r="ABZ92" s="136"/>
      <c r="ACA92" s="136"/>
      <c r="ACE92" s="136"/>
      <c r="ACF92" s="136"/>
      <c r="ACJ92" s="136"/>
      <c r="ACK92" s="136"/>
      <c r="ACO92" s="136"/>
      <c r="ACP92" s="136"/>
      <c r="ACT92" s="136"/>
      <c r="ACU92" s="136"/>
      <c r="ACY92" s="136"/>
      <c r="ACZ92" s="136"/>
      <c r="ADD92" s="136"/>
      <c r="ADE92" s="136"/>
      <c r="ADI92" s="136"/>
      <c r="ADJ92" s="136"/>
      <c r="ADN92" s="136"/>
      <c r="ADO92" s="136"/>
      <c r="ADS92" s="136"/>
      <c r="ADT92" s="136"/>
      <c r="ADX92" s="136"/>
      <c r="ADY92" s="136"/>
      <c r="AEC92" s="136"/>
      <c r="AED92" s="136"/>
      <c r="AEH92" s="136"/>
      <c r="AEI92" s="136"/>
      <c r="AEM92" s="136"/>
      <c r="AEN92" s="136"/>
      <c r="AER92" s="136"/>
      <c r="AES92" s="136"/>
      <c r="AEW92" s="136"/>
      <c r="AEX92" s="136"/>
      <c r="AFB92" s="136"/>
      <c r="AFC92" s="136"/>
      <c r="AFG92" s="136"/>
      <c r="AFH92" s="136"/>
      <c r="AFL92" s="136"/>
      <c r="AFM92" s="136"/>
      <c r="AFQ92" s="136"/>
      <c r="AFR92" s="136"/>
      <c r="AFV92" s="136"/>
      <c r="AFW92" s="136"/>
      <c r="AGA92" s="136"/>
      <c r="AGB92" s="136"/>
      <c r="AGF92" s="136"/>
      <c r="AGG92" s="136"/>
      <c r="AGK92" s="136"/>
      <c r="AGL92" s="136"/>
      <c r="AGP92" s="136"/>
      <c r="AGQ92" s="136"/>
      <c r="AGU92" s="136"/>
      <c r="AGV92" s="136"/>
      <c r="AGZ92" s="136"/>
      <c r="AHA92" s="136"/>
      <c r="AHE92" s="136"/>
      <c r="AHF92" s="136"/>
      <c r="AHJ92" s="136"/>
      <c r="AHK92" s="136"/>
      <c r="AHO92" s="136"/>
      <c r="AHP92" s="136"/>
      <c r="AHT92" s="136"/>
      <c r="AHU92" s="136"/>
      <c r="AHY92" s="136"/>
      <c r="AHZ92" s="136"/>
      <c r="AID92" s="136"/>
      <c r="AIE92" s="136"/>
      <c r="AII92" s="136"/>
      <c r="AIJ92" s="136"/>
      <c r="AIN92" s="136"/>
      <c r="AIO92" s="136"/>
      <c r="AIS92" s="136"/>
      <c r="AIT92" s="136"/>
      <c r="AIX92" s="136"/>
      <c r="AIY92" s="136"/>
      <c r="AJC92" s="136"/>
      <c r="AJD92" s="136"/>
      <c r="AJH92" s="136"/>
      <c r="AJI92" s="136"/>
      <c r="AJM92" s="136"/>
      <c r="AJN92" s="136"/>
      <c r="AJR92" s="136"/>
      <c r="AJS92" s="136"/>
      <c r="AJW92" s="136"/>
      <c r="AJX92" s="136"/>
      <c r="AKB92" s="136"/>
      <c r="AKC92" s="136"/>
      <c r="AKG92" s="136"/>
      <c r="AKH92" s="136"/>
      <c r="AKL92" s="136"/>
      <c r="AKM92" s="136"/>
      <c r="AKQ92" s="136"/>
      <c r="AKR92" s="136"/>
      <c r="AKV92" s="136"/>
      <c r="AKW92" s="136"/>
      <c r="ALA92" s="136"/>
      <c r="ALB92" s="136"/>
      <c r="ALF92" s="136"/>
      <c r="ALG92" s="136"/>
      <c r="ALK92" s="136"/>
      <c r="ALL92" s="136"/>
      <c r="ALP92" s="136"/>
      <c r="ALQ92" s="136"/>
      <c r="ALU92" s="136"/>
      <c r="ALV92" s="136"/>
      <c r="ALZ92" s="136"/>
      <c r="AMA92" s="136"/>
      <c r="AME92" s="136"/>
      <c r="AMF92" s="136"/>
      <c r="AMJ92" s="136"/>
      <c r="AMK92" s="136"/>
      <c r="AMO92" s="136"/>
      <c r="AMP92" s="136"/>
      <c r="AMT92" s="136"/>
      <c r="AMU92" s="136"/>
      <c r="AMY92" s="136"/>
      <c r="AMZ92" s="136"/>
      <c r="AND92" s="136"/>
      <c r="ANE92" s="136"/>
      <c r="ANI92" s="136"/>
      <c r="ANJ92" s="136"/>
      <c r="ANN92" s="136"/>
      <c r="ANO92" s="136"/>
      <c r="ANS92" s="136"/>
      <c r="ANT92" s="136"/>
      <c r="ANX92" s="136"/>
      <c r="ANY92" s="136"/>
      <c r="AOC92" s="136"/>
      <c r="AOD92" s="136"/>
      <c r="AOH92" s="136"/>
      <c r="AOI92" s="136"/>
      <c r="AOM92" s="136"/>
      <c r="AON92" s="136"/>
      <c r="AOR92" s="136"/>
      <c r="AOS92" s="136"/>
      <c r="AOW92" s="136"/>
      <c r="AOX92" s="136"/>
      <c r="APB92" s="136"/>
      <c r="APC92" s="136"/>
      <c r="APG92" s="136"/>
      <c r="APH92" s="136"/>
      <c r="APL92" s="136"/>
      <c r="APM92" s="136"/>
      <c r="APQ92" s="136"/>
      <c r="APR92" s="136"/>
      <c r="APV92" s="136"/>
      <c r="APW92" s="136"/>
      <c r="AQA92" s="136"/>
      <c r="AQB92" s="136"/>
      <c r="AQF92" s="136"/>
      <c r="AQG92" s="136"/>
      <c r="AQK92" s="136"/>
      <c r="AQL92" s="136"/>
      <c r="AQP92" s="136"/>
      <c r="AQQ92" s="136"/>
      <c r="AQU92" s="136"/>
      <c r="AQV92" s="136"/>
      <c r="AQZ92" s="136"/>
      <c r="ARA92" s="136"/>
      <c r="ARE92" s="136"/>
      <c r="ARF92" s="136"/>
      <c r="ARJ92" s="136"/>
      <c r="ARK92" s="136"/>
      <c r="ARO92" s="136"/>
      <c r="ARP92" s="136"/>
      <c r="ART92" s="136"/>
      <c r="ARU92" s="136"/>
      <c r="ARY92" s="136"/>
      <c r="ARZ92" s="136"/>
      <c r="ASD92" s="136"/>
      <c r="ASE92" s="136"/>
      <c r="ASI92" s="136"/>
      <c r="ASJ92" s="136"/>
      <c r="ASN92" s="136"/>
      <c r="ASO92" s="136"/>
      <c r="ASS92" s="136"/>
      <c r="AST92" s="136"/>
      <c r="ASX92" s="136"/>
      <c r="ASY92" s="136"/>
      <c r="ATC92" s="136"/>
      <c r="ATD92" s="136"/>
      <c r="ATH92" s="136"/>
      <c r="ATI92" s="136"/>
      <c r="ATM92" s="136"/>
      <c r="ATN92" s="136"/>
      <c r="ATR92" s="136"/>
      <c r="ATS92" s="136"/>
      <c r="ATW92" s="136"/>
      <c r="ATX92" s="136"/>
      <c r="AUB92" s="136"/>
      <c r="AUC92" s="136"/>
      <c r="AUG92" s="136"/>
      <c r="AUH92" s="136"/>
      <c r="AUL92" s="136"/>
      <c r="AUM92" s="136"/>
      <c r="AUQ92" s="136"/>
      <c r="AUR92" s="136"/>
      <c r="AUV92" s="136"/>
      <c r="AUW92" s="136"/>
      <c r="AVA92" s="136"/>
      <c r="AVB92" s="136"/>
      <c r="AVF92" s="136"/>
      <c r="AVG92" s="136"/>
      <c r="AVK92" s="136"/>
      <c r="AVL92" s="136"/>
      <c r="AVP92" s="136"/>
      <c r="AVQ92" s="136"/>
      <c r="AVU92" s="136"/>
      <c r="AVV92" s="136"/>
      <c r="AVZ92" s="136"/>
      <c r="AWA92" s="136"/>
      <c r="AWE92" s="136"/>
      <c r="AWF92" s="136"/>
      <c r="AWJ92" s="136"/>
      <c r="AWK92" s="136"/>
      <c r="AWO92" s="136"/>
      <c r="AWP92" s="136"/>
      <c r="AWT92" s="136"/>
      <c r="AWU92" s="136"/>
      <c r="AWY92" s="136"/>
      <c r="AWZ92" s="136"/>
      <c r="AXD92" s="136"/>
      <c r="AXE92" s="136"/>
      <c r="AXI92" s="136"/>
      <c r="AXJ92" s="136"/>
      <c r="AXN92" s="136"/>
      <c r="AXO92" s="136"/>
      <c r="AXS92" s="136"/>
      <c r="AXT92" s="136"/>
      <c r="AXX92" s="136"/>
      <c r="AXY92" s="136"/>
      <c r="AYC92" s="136"/>
      <c r="AYD92" s="136"/>
      <c r="AYH92" s="136"/>
      <c r="AYI92" s="136"/>
      <c r="AYM92" s="136"/>
      <c r="AYN92" s="136"/>
      <c r="AYR92" s="136"/>
      <c r="AYS92" s="136"/>
      <c r="AYW92" s="136"/>
      <c r="AYX92" s="136"/>
      <c r="AZB92" s="136"/>
      <c r="AZC92" s="136"/>
      <c r="AZG92" s="136"/>
      <c r="AZH92" s="136"/>
      <c r="AZL92" s="136"/>
      <c r="AZM92" s="136"/>
      <c r="AZQ92" s="136"/>
      <c r="AZR92" s="136"/>
      <c r="AZV92" s="136"/>
      <c r="AZW92" s="136"/>
      <c r="BAA92" s="136"/>
      <c r="BAB92" s="136"/>
      <c r="BAF92" s="136"/>
      <c r="BAG92" s="136"/>
      <c r="BAK92" s="136"/>
      <c r="BAL92" s="136"/>
      <c r="BAP92" s="136"/>
      <c r="BAQ92" s="136"/>
      <c r="BAU92" s="136"/>
      <c r="BAV92" s="136"/>
      <c r="BAZ92" s="136"/>
      <c r="BBA92" s="136"/>
      <c r="BBE92" s="136"/>
      <c r="BBF92" s="136"/>
      <c r="BBJ92" s="136"/>
      <c r="BBK92" s="136"/>
      <c r="BBO92" s="136"/>
      <c r="BBP92" s="136"/>
      <c r="BBT92" s="136"/>
      <c r="BBU92" s="136"/>
      <c r="BBY92" s="136"/>
      <c r="BBZ92" s="136"/>
      <c r="BCD92" s="136"/>
      <c r="BCE92" s="136"/>
      <c r="BCI92" s="136"/>
      <c r="BCJ92" s="136"/>
      <c r="BCN92" s="136"/>
      <c r="BCO92" s="136"/>
      <c r="BCS92" s="136"/>
      <c r="BCT92" s="136"/>
      <c r="BCX92" s="136"/>
      <c r="BCY92" s="136"/>
      <c r="BDC92" s="136"/>
      <c r="BDD92" s="136"/>
      <c r="BDH92" s="136"/>
      <c r="BDI92" s="136"/>
      <c r="BDM92" s="136"/>
      <c r="BDN92" s="136"/>
      <c r="BDR92" s="136"/>
      <c r="BDS92" s="136"/>
      <c r="BDW92" s="136"/>
      <c r="BDX92" s="136"/>
      <c r="BEB92" s="136"/>
      <c r="BEC92" s="136"/>
      <c r="BEG92" s="136"/>
      <c r="BEH92" s="136"/>
      <c r="BEL92" s="136"/>
      <c r="BEM92" s="136"/>
      <c r="BEQ92" s="136"/>
      <c r="BER92" s="136"/>
      <c r="BEV92" s="136"/>
      <c r="BEW92" s="136"/>
      <c r="BFA92" s="136"/>
      <c r="BFB92" s="136"/>
      <c r="BFF92" s="136"/>
      <c r="BFG92" s="136"/>
      <c r="BFK92" s="136"/>
      <c r="BFL92" s="136"/>
      <c r="BFP92" s="136"/>
      <c r="BFQ92" s="136"/>
      <c r="BFU92" s="136"/>
      <c r="BFV92" s="136"/>
      <c r="BFZ92" s="136"/>
      <c r="BGA92" s="136"/>
      <c r="BGE92" s="136"/>
      <c r="BGF92" s="136"/>
      <c r="BGJ92" s="136"/>
      <c r="BGK92" s="136"/>
      <c r="BGO92" s="136"/>
      <c r="BGP92" s="136"/>
      <c r="BGT92" s="136"/>
      <c r="BGU92" s="136"/>
      <c r="BGY92" s="136"/>
      <c r="BGZ92" s="136"/>
      <c r="BHD92" s="136"/>
      <c r="BHE92" s="136"/>
      <c r="BHI92" s="136"/>
      <c r="BHJ92" s="136"/>
      <c r="BHN92" s="136"/>
      <c r="BHO92" s="136"/>
      <c r="BHS92" s="136"/>
      <c r="BHT92" s="136"/>
      <c r="BHX92" s="136"/>
      <c r="BHY92" s="136"/>
      <c r="BIC92" s="136"/>
      <c r="BID92" s="136"/>
      <c r="BIH92" s="136"/>
      <c r="BII92" s="136"/>
      <c r="BIM92" s="136"/>
      <c r="BIN92" s="136"/>
      <c r="BIR92" s="136"/>
      <c r="BIS92" s="136"/>
      <c r="BIW92" s="136"/>
      <c r="BIX92" s="136"/>
      <c r="BJB92" s="136"/>
      <c r="BJC92" s="136"/>
      <c r="BJG92" s="136"/>
      <c r="BJH92" s="136"/>
      <c r="BJL92" s="136"/>
      <c r="BJM92" s="136"/>
      <c r="BJQ92" s="136"/>
      <c r="BJR92" s="136"/>
      <c r="BJV92" s="136"/>
      <c r="BJW92" s="136"/>
      <c r="BKA92" s="136"/>
      <c r="BKB92" s="136"/>
      <c r="BKF92" s="136"/>
      <c r="BKG92" s="136"/>
      <c r="BKK92" s="136"/>
      <c r="BKL92" s="136"/>
      <c r="BKP92" s="136"/>
      <c r="BKQ92" s="136"/>
      <c r="BKU92" s="136"/>
      <c r="BKV92" s="136"/>
      <c r="BKZ92" s="136"/>
      <c r="BLA92" s="136"/>
      <c r="BLE92" s="136"/>
      <c r="BLF92" s="136"/>
      <c r="BLJ92" s="136"/>
      <c r="BLK92" s="136"/>
      <c r="BLO92" s="136"/>
      <c r="BLP92" s="136"/>
      <c r="BLT92" s="136"/>
      <c r="BLU92" s="136"/>
      <c r="BLY92" s="136"/>
      <c r="BLZ92" s="136"/>
      <c r="BMD92" s="136"/>
      <c r="BME92" s="136"/>
      <c r="BMI92" s="136"/>
      <c r="BMJ92" s="136"/>
      <c r="BMN92" s="136"/>
      <c r="BMO92" s="136"/>
      <c r="BMS92" s="136"/>
      <c r="BMT92" s="136"/>
      <c r="BMX92" s="136"/>
      <c r="BMY92" s="136"/>
      <c r="BNC92" s="136"/>
      <c r="BND92" s="136"/>
      <c r="BNH92" s="136"/>
      <c r="BNI92" s="136"/>
      <c r="BNM92" s="136"/>
      <c r="BNN92" s="136"/>
      <c r="BNR92" s="136"/>
      <c r="BNS92" s="136"/>
      <c r="BNW92" s="136"/>
      <c r="BNX92" s="136"/>
      <c r="BOB92" s="136"/>
      <c r="BOC92" s="136"/>
      <c r="BOG92" s="136"/>
      <c r="BOH92" s="136"/>
      <c r="BOL92" s="136"/>
      <c r="BOM92" s="136"/>
      <c r="BOQ92" s="136"/>
      <c r="BOR92" s="136"/>
      <c r="BOV92" s="136"/>
      <c r="BOW92" s="136"/>
      <c r="BPA92" s="136"/>
      <c r="BPB92" s="136"/>
      <c r="BPF92" s="136"/>
      <c r="BPG92" s="136"/>
      <c r="BPK92" s="136"/>
      <c r="BPL92" s="136"/>
      <c r="BPP92" s="136"/>
      <c r="BPQ92" s="136"/>
      <c r="BPU92" s="136"/>
      <c r="BPV92" s="136"/>
      <c r="BPZ92" s="136"/>
      <c r="BQA92" s="136"/>
      <c r="BQE92" s="136"/>
      <c r="BQF92" s="136"/>
      <c r="BQJ92" s="136"/>
      <c r="BQK92" s="136"/>
      <c r="BQO92" s="136"/>
      <c r="BQP92" s="136"/>
      <c r="BQT92" s="136"/>
      <c r="BQU92" s="136"/>
      <c r="BQY92" s="136"/>
      <c r="BQZ92" s="136"/>
      <c r="BRD92" s="136"/>
      <c r="BRE92" s="136"/>
      <c r="BRI92" s="136"/>
      <c r="BRJ92" s="136"/>
      <c r="BRN92" s="136"/>
      <c r="BRO92" s="136"/>
      <c r="BRS92" s="136"/>
      <c r="BRT92" s="136"/>
      <c r="BRX92" s="136"/>
      <c r="BRY92" s="136"/>
      <c r="BSC92" s="136"/>
      <c r="BSD92" s="136"/>
      <c r="BSH92" s="136"/>
      <c r="BSI92" s="136"/>
      <c r="BSM92" s="136"/>
      <c r="BSN92" s="136"/>
      <c r="BSR92" s="136"/>
      <c r="BSS92" s="136"/>
      <c r="BSW92" s="136"/>
      <c r="BSX92" s="136"/>
      <c r="BTB92" s="136"/>
      <c r="BTC92" s="136"/>
      <c r="BTG92" s="136"/>
      <c r="BTH92" s="136"/>
      <c r="BTL92" s="136"/>
      <c r="BTM92" s="136"/>
      <c r="BTQ92" s="136"/>
      <c r="BTR92" s="136"/>
      <c r="BTV92" s="136"/>
      <c r="BTW92" s="136"/>
      <c r="BUA92" s="136"/>
      <c r="BUB92" s="136"/>
      <c r="BUF92" s="136"/>
      <c r="BUG92" s="136"/>
      <c r="BUK92" s="136"/>
      <c r="BUL92" s="136"/>
      <c r="BUP92" s="136"/>
      <c r="BUQ92" s="136"/>
      <c r="BUU92" s="136"/>
      <c r="BUV92" s="136"/>
      <c r="BUZ92" s="136"/>
      <c r="BVA92" s="136"/>
      <c r="BVE92" s="136"/>
      <c r="BVF92" s="136"/>
      <c r="BVJ92" s="136"/>
      <c r="BVK92" s="136"/>
      <c r="BVO92" s="136"/>
      <c r="BVP92" s="136"/>
      <c r="BVT92" s="136"/>
      <c r="BVU92" s="136"/>
      <c r="BVY92" s="136"/>
      <c r="BVZ92" s="136"/>
      <c r="BWD92" s="136"/>
      <c r="BWE92" s="136"/>
      <c r="BWI92" s="136"/>
      <c r="BWJ92" s="136"/>
      <c r="BWN92" s="136"/>
      <c r="BWO92" s="136"/>
      <c r="BWS92" s="136"/>
      <c r="BWT92" s="136"/>
      <c r="BWX92" s="136"/>
      <c r="BWY92" s="136"/>
      <c r="BXC92" s="136"/>
      <c r="BXD92" s="136"/>
      <c r="BXH92" s="136"/>
      <c r="BXI92" s="136"/>
      <c r="BXM92" s="136"/>
      <c r="BXN92" s="136"/>
      <c r="BXR92" s="136"/>
      <c r="BXS92" s="136"/>
      <c r="BXW92" s="136"/>
      <c r="BXX92" s="136"/>
      <c r="BYB92" s="136"/>
      <c r="BYC92" s="136"/>
      <c r="BYG92" s="136"/>
      <c r="BYH92" s="136"/>
      <c r="BYL92" s="136"/>
      <c r="BYM92" s="136"/>
      <c r="BYQ92" s="136"/>
      <c r="BYR92" s="136"/>
      <c r="BYV92" s="136"/>
      <c r="BYW92" s="136"/>
      <c r="BZA92" s="136"/>
      <c r="BZB92" s="136"/>
      <c r="BZF92" s="136"/>
      <c r="BZG92" s="136"/>
      <c r="BZK92" s="136"/>
      <c r="BZL92" s="136"/>
      <c r="BZP92" s="136"/>
      <c r="BZQ92" s="136"/>
      <c r="BZU92" s="136"/>
      <c r="BZV92" s="136"/>
      <c r="BZZ92" s="136"/>
      <c r="CAA92" s="136"/>
      <c r="CAE92" s="136"/>
      <c r="CAF92" s="136"/>
      <c r="CAJ92" s="136"/>
      <c r="CAK92" s="136"/>
      <c r="CAO92" s="136"/>
      <c r="CAP92" s="136"/>
      <c r="CAT92" s="136"/>
      <c r="CAU92" s="136"/>
      <c r="CAY92" s="136"/>
      <c r="CAZ92" s="136"/>
      <c r="CBD92" s="136"/>
      <c r="CBE92" s="136"/>
      <c r="CBI92" s="136"/>
      <c r="CBJ92" s="136"/>
      <c r="CBN92" s="136"/>
      <c r="CBO92" s="136"/>
      <c r="CBS92" s="136"/>
      <c r="CBT92" s="136"/>
      <c r="CBX92" s="136"/>
      <c r="CBY92" s="136"/>
      <c r="CCC92" s="136"/>
      <c r="CCD92" s="136"/>
      <c r="CCH92" s="136"/>
      <c r="CCI92" s="136"/>
      <c r="CCM92" s="136"/>
      <c r="CCN92" s="136"/>
      <c r="CCR92" s="136"/>
      <c r="CCS92" s="136"/>
      <c r="CCW92" s="136"/>
      <c r="CCX92" s="136"/>
      <c r="CDB92" s="136"/>
      <c r="CDC92" s="136"/>
      <c r="CDG92" s="136"/>
      <c r="CDH92" s="136"/>
      <c r="CDL92" s="136"/>
      <c r="CDM92" s="136"/>
      <c r="CDQ92" s="136"/>
      <c r="CDR92" s="136"/>
      <c r="CDV92" s="136"/>
      <c r="CDW92" s="136"/>
      <c r="CEA92" s="136"/>
      <c r="CEB92" s="136"/>
      <c r="CEF92" s="136"/>
      <c r="CEG92" s="136"/>
      <c r="CEK92" s="136"/>
      <c r="CEL92" s="136"/>
      <c r="CEP92" s="136"/>
      <c r="CEQ92" s="136"/>
      <c r="CEU92" s="136"/>
      <c r="CEV92" s="136"/>
      <c r="CEZ92" s="136"/>
      <c r="CFA92" s="136"/>
      <c r="CFE92" s="136"/>
      <c r="CFF92" s="136"/>
      <c r="CFJ92" s="136"/>
      <c r="CFK92" s="136"/>
      <c r="CFO92" s="136"/>
      <c r="CFP92" s="136"/>
      <c r="CFT92" s="136"/>
      <c r="CFU92" s="136"/>
      <c r="CFY92" s="136"/>
      <c r="CFZ92" s="136"/>
      <c r="CGD92" s="136"/>
      <c r="CGE92" s="136"/>
      <c r="CGI92" s="136"/>
      <c r="CGJ92" s="136"/>
      <c r="CGN92" s="136"/>
      <c r="CGO92" s="136"/>
      <c r="CGS92" s="136"/>
      <c r="CGT92" s="136"/>
      <c r="CGX92" s="136"/>
      <c r="CGY92" s="136"/>
      <c r="CHC92" s="136"/>
      <c r="CHD92" s="136"/>
      <c r="CHH92" s="136"/>
      <c r="CHI92" s="136"/>
      <c r="CHM92" s="136"/>
      <c r="CHN92" s="136"/>
      <c r="CHR92" s="136"/>
      <c r="CHS92" s="136"/>
      <c r="CHW92" s="136"/>
      <c r="CHX92" s="136"/>
      <c r="CIB92" s="136"/>
      <c r="CIC92" s="136"/>
      <c r="CIG92" s="136"/>
      <c r="CIH92" s="136"/>
      <c r="CIL92" s="136"/>
      <c r="CIM92" s="136"/>
      <c r="CIQ92" s="136"/>
      <c r="CIR92" s="136"/>
      <c r="CIV92" s="136"/>
      <c r="CIW92" s="136"/>
      <c r="CJA92" s="136"/>
      <c r="CJB92" s="136"/>
      <c r="CJF92" s="136"/>
      <c r="CJG92" s="136"/>
      <c r="CJK92" s="136"/>
      <c r="CJL92" s="136"/>
      <c r="CJP92" s="136"/>
      <c r="CJQ92" s="136"/>
      <c r="CJU92" s="136"/>
      <c r="CJV92" s="136"/>
      <c r="CJZ92" s="136"/>
      <c r="CKA92" s="136"/>
      <c r="CKE92" s="136"/>
      <c r="CKF92" s="136"/>
      <c r="CKJ92" s="136"/>
      <c r="CKK92" s="136"/>
      <c r="CKO92" s="136"/>
      <c r="CKP92" s="136"/>
      <c r="CKT92" s="136"/>
      <c r="CKU92" s="136"/>
      <c r="CKY92" s="136"/>
      <c r="CKZ92" s="136"/>
      <c r="CLD92" s="136"/>
      <c r="CLE92" s="136"/>
      <c r="CLI92" s="136"/>
      <c r="CLJ92" s="136"/>
      <c r="CLN92" s="136"/>
      <c r="CLO92" s="136"/>
      <c r="CLS92" s="136"/>
      <c r="CLT92" s="136"/>
      <c r="CLX92" s="136"/>
      <c r="CLY92" s="136"/>
      <c r="CMC92" s="136"/>
      <c r="CMD92" s="136"/>
      <c r="CMH92" s="136"/>
      <c r="CMI92" s="136"/>
      <c r="CMM92" s="136"/>
      <c r="CMN92" s="136"/>
      <c r="CMR92" s="136"/>
      <c r="CMS92" s="136"/>
      <c r="CMW92" s="136"/>
      <c r="CMX92" s="136"/>
      <c r="CNB92" s="136"/>
      <c r="CNC92" s="136"/>
      <c r="CNG92" s="136"/>
      <c r="CNH92" s="136"/>
      <c r="CNL92" s="136"/>
      <c r="CNM92" s="136"/>
      <c r="CNQ92" s="136"/>
      <c r="CNR92" s="136"/>
      <c r="CNV92" s="136"/>
      <c r="CNW92" s="136"/>
      <c r="COA92" s="136"/>
      <c r="COB92" s="136"/>
      <c r="COF92" s="136"/>
      <c r="COG92" s="136"/>
      <c r="COK92" s="136"/>
      <c r="COL92" s="136"/>
      <c r="COP92" s="136"/>
      <c r="COQ92" s="136"/>
      <c r="COU92" s="136"/>
      <c r="COV92" s="136"/>
      <c r="COZ92" s="136"/>
      <c r="CPA92" s="136"/>
      <c r="CPE92" s="136"/>
      <c r="CPF92" s="136"/>
      <c r="CPJ92" s="136"/>
      <c r="CPK92" s="136"/>
      <c r="CPO92" s="136"/>
      <c r="CPP92" s="136"/>
      <c r="CPT92" s="136"/>
      <c r="CPU92" s="136"/>
      <c r="CPY92" s="136"/>
      <c r="CPZ92" s="136"/>
      <c r="CQD92" s="136"/>
      <c r="CQE92" s="136"/>
      <c r="CQI92" s="136"/>
      <c r="CQJ92" s="136"/>
      <c r="CQN92" s="136"/>
      <c r="CQO92" s="136"/>
      <c r="CQS92" s="136"/>
      <c r="CQT92" s="136"/>
      <c r="CQX92" s="136"/>
      <c r="CQY92" s="136"/>
      <c r="CRC92" s="136"/>
      <c r="CRD92" s="136"/>
      <c r="CRH92" s="136"/>
      <c r="CRI92" s="136"/>
      <c r="CRM92" s="136"/>
      <c r="CRN92" s="136"/>
      <c r="CRR92" s="136"/>
      <c r="CRS92" s="136"/>
      <c r="CRW92" s="136"/>
      <c r="CRX92" s="136"/>
      <c r="CSB92" s="136"/>
      <c r="CSC92" s="136"/>
      <c r="CSG92" s="136"/>
      <c r="CSH92" s="136"/>
      <c r="CSL92" s="136"/>
      <c r="CSM92" s="136"/>
      <c r="CSQ92" s="136"/>
      <c r="CSR92" s="136"/>
      <c r="CSV92" s="136"/>
      <c r="CSW92" s="136"/>
      <c r="CTA92" s="136"/>
      <c r="CTB92" s="136"/>
      <c r="CTF92" s="136"/>
      <c r="CTG92" s="136"/>
      <c r="CTK92" s="136"/>
      <c r="CTL92" s="136"/>
      <c r="CTP92" s="136"/>
      <c r="CTQ92" s="136"/>
      <c r="CTU92" s="136"/>
      <c r="CTV92" s="136"/>
      <c r="CTZ92" s="136"/>
      <c r="CUA92" s="136"/>
      <c r="CUE92" s="136"/>
      <c r="CUF92" s="136"/>
      <c r="CUJ92" s="136"/>
      <c r="CUK92" s="136"/>
      <c r="CUO92" s="136"/>
      <c r="CUP92" s="136"/>
      <c r="CUT92" s="136"/>
      <c r="CUU92" s="136"/>
      <c r="CUY92" s="136"/>
      <c r="CUZ92" s="136"/>
      <c r="CVD92" s="136"/>
      <c r="CVE92" s="136"/>
      <c r="CVI92" s="136"/>
      <c r="CVJ92" s="136"/>
      <c r="CVN92" s="136"/>
      <c r="CVO92" s="136"/>
      <c r="CVS92" s="136"/>
      <c r="CVT92" s="136"/>
      <c r="CVX92" s="136"/>
      <c r="CVY92" s="136"/>
      <c r="CWC92" s="136"/>
      <c r="CWD92" s="136"/>
      <c r="CWH92" s="136"/>
      <c r="CWI92" s="136"/>
      <c r="CWM92" s="136"/>
      <c r="CWN92" s="136"/>
      <c r="CWR92" s="136"/>
      <c r="CWS92" s="136"/>
      <c r="CWW92" s="136"/>
      <c r="CWX92" s="136"/>
      <c r="CXB92" s="136"/>
      <c r="CXC92" s="136"/>
      <c r="CXG92" s="136"/>
      <c r="CXH92" s="136"/>
      <c r="CXL92" s="136"/>
      <c r="CXM92" s="136"/>
      <c r="CXQ92" s="136"/>
      <c r="CXR92" s="136"/>
      <c r="CXV92" s="136"/>
      <c r="CXW92" s="136"/>
      <c r="CYA92" s="136"/>
      <c r="CYB92" s="136"/>
      <c r="CYF92" s="136"/>
      <c r="CYG92" s="136"/>
      <c r="CYK92" s="136"/>
      <c r="CYL92" s="136"/>
      <c r="CYP92" s="136"/>
      <c r="CYQ92" s="136"/>
      <c r="CYU92" s="136"/>
      <c r="CYV92" s="136"/>
      <c r="CYZ92" s="136"/>
      <c r="CZA92" s="136"/>
      <c r="CZE92" s="136"/>
      <c r="CZF92" s="136"/>
      <c r="CZJ92" s="136"/>
      <c r="CZK92" s="136"/>
      <c r="CZO92" s="136"/>
      <c r="CZP92" s="136"/>
      <c r="CZT92" s="136"/>
      <c r="CZU92" s="136"/>
      <c r="CZY92" s="136"/>
      <c r="CZZ92" s="136"/>
      <c r="DAD92" s="136"/>
      <c r="DAE92" s="136"/>
      <c r="DAI92" s="136"/>
      <c r="DAJ92" s="136"/>
      <c r="DAN92" s="136"/>
      <c r="DAO92" s="136"/>
      <c r="DAS92" s="136"/>
      <c r="DAT92" s="136"/>
      <c r="DAX92" s="136"/>
      <c r="DAY92" s="136"/>
      <c r="DBC92" s="136"/>
      <c r="DBD92" s="136"/>
      <c r="DBH92" s="136"/>
      <c r="DBI92" s="136"/>
      <c r="DBM92" s="136"/>
      <c r="DBN92" s="136"/>
      <c r="DBR92" s="136"/>
      <c r="DBS92" s="136"/>
      <c r="DBW92" s="136"/>
      <c r="DBX92" s="136"/>
      <c r="DCB92" s="136"/>
      <c r="DCC92" s="136"/>
      <c r="DCG92" s="136"/>
      <c r="DCH92" s="136"/>
      <c r="DCL92" s="136"/>
      <c r="DCM92" s="136"/>
      <c r="DCQ92" s="136"/>
      <c r="DCR92" s="136"/>
      <c r="DCV92" s="136"/>
      <c r="DCW92" s="136"/>
      <c r="DDA92" s="136"/>
      <c r="DDB92" s="136"/>
      <c r="DDF92" s="136"/>
      <c r="DDG92" s="136"/>
      <c r="DDK92" s="136"/>
      <c r="DDL92" s="136"/>
      <c r="DDP92" s="136"/>
      <c r="DDQ92" s="136"/>
      <c r="DDU92" s="136"/>
      <c r="DDV92" s="136"/>
      <c r="DDZ92" s="136"/>
      <c r="DEA92" s="136"/>
      <c r="DEE92" s="136"/>
      <c r="DEF92" s="136"/>
      <c r="DEJ92" s="136"/>
      <c r="DEK92" s="136"/>
      <c r="DEO92" s="136"/>
      <c r="DEP92" s="136"/>
      <c r="DET92" s="136"/>
      <c r="DEU92" s="136"/>
      <c r="DEY92" s="136"/>
      <c r="DEZ92" s="136"/>
      <c r="DFD92" s="136"/>
      <c r="DFE92" s="136"/>
      <c r="DFI92" s="136"/>
      <c r="DFJ92" s="136"/>
      <c r="DFN92" s="136"/>
      <c r="DFO92" s="136"/>
      <c r="DFS92" s="136"/>
      <c r="DFT92" s="136"/>
      <c r="DFX92" s="136"/>
      <c r="DFY92" s="136"/>
      <c r="DGC92" s="136"/>
      <c r="DGD92" s="136"/>
      <c r="DGH92" s="136"/>
      <c r="DGI92" s="136"/>
      <c r="DGM92" s="136"/>
      <c r="DGN92" s="136"/>
      <c r="DGR92" s="136"/>
      <c r="DGS92" s="136"/>
      <c r="DGW92" s="136"/>
      <c r="DGX92" s="136"/>
      <c r="DHB92" s="136"/>
      <c r="DHC92" s="136"/>
      <c r="DHG92" s="136"/>
      <c r="DHH92" s="136"/>
      <c r="DHL92" s="136"/>
      <c r="DHM92" s="136"/>
      <c r="DHQ92" s="136"/>
      <c r="DHR92" s="136"/>
      <c r="DHV92" s="136"/>
      <c r="DHW92" s="136"/>
      <c r="DIA92" s="136"/>
      <c r="DIB92" s="136"/>
      <c r="DIF92" s="136"/>
      <c r="DIG92" s="136"/>
      <c r="DIK92" s="136"/>
      <c r="DIL92" s="136"/>
      <c r="DIP92" s="136"/>
      <c r="DIQ92" s="136"/>
      <c r="DIU92" s="136"/>
      <c r="DIV92" s="136"/>
      <c r="DIZ92" s="136"/>
      <c r="DJA92" s="136"/>
      <c r="DJE92" s="136"/>
      <c r="DJF92" s="136"/>
      <c r="DJJ92" s="136"/>
      <c r="DJK92" s="136"/>
      <c r="DJO92" s="136"/>
      <c r="DJP92" s="136"/>
      <c r="DJT92" s="136"/>
      <c r="DJU92" s="136"/>
      <c r="DJY92" s="136"/>
      <c r="DJZ92" s="136"/>
      <c r="DKD92" s="136"/>
      <c r="DKE92" s="136"/>
      <c r="DKI92" s="136"/>
      <c r="DKJ92" s="136"/>
      <c r="DKN92" s="136"/>
      <c r="DKO92" s="136"/>
      <c r="DKS92" s="136"/>
      <c r="DKT92" s="136"/>
      <c r="DKX92" s="136"/>
      <c r="DKY92" s="136"/>
      <c r="DLC92" s="136"/>
      <c r="DLD92" s="136"/>
      <c r="DLH92" s="136"/>
      <c r="DLI92" s="136"/>
      <c r="DLM92" s="136"/>
      <c r="DLN92" s="136"/>
      <c r="DLR92" s="136"/>
      <c r="DLS92" s="136"/>
      <c r="DLW92" s="136"/>
      <c r="DLX92" s="136"/>
      <c r="DMB92" s="136"/>
      <c r="DMC92" s="136"/>
      <c r="DMG92" s="136"/>
      <c r="DMH92" s="136"/>
      <c r="DML92" s="136"/>
      <c r="DMM92" s="136"/>
      <c r="DMQ92" s="136"/>
      <c r="DMR92" s="136"/>
      <c r="DMV92" s="136"/>
      <c r="DMW92" s="136"/>
      <c r="DNA92" s="136"/>
      <c r="DNB92" s="136"/>
      <c r="DNF92" s="136"/>
      <c r="DNG92" s="136"/>
      <c r="DNK92" s="136"/>
      <c r="DNL92" s="136"/>
      <c r="DNP92" s="136"/>
      <c r="DNQ92" s="136"/>
      <c r="DNU92" s="136"/>
      <c r="DNV92" s="136"/>
      <c r="DNZ92" s="136"/>
      <c r="DOA92" s="136"/>
      <c r="DOE92" s="136"/>
      <c r="DOF92" s="136"/>
      <c r="DOJ92" s="136"/>
      <c r="DOK92" s="136"/>
      <c r="DOO92" s="136"/>
      <c r="DOP92" s="136"/>
      <c r="DOT92" s="136"/>
      <c r="DOU92" s="136"/>
      <c r="DOY92" s="136"/>
      <c r="DOZ92" s="136"/>
      <c r="DPD92" s="136"/>
      <c r="DPE92" s="136"/>
      <c r="DPI92" s="136"/>
      <c r="DPJ92" s="136"/>
      <c r="DPN92" s="136"/>
      <c r="DPO92" s="136"/>
      <c r="DPS92" s="136"/>
      <c r="DPT92" s="136"/>
      <c r="DPX92" s="136"/>
      <c r="DPY92" s="136"/>
      <c r="DQC92" s="136"/>
      <c r="DQD92" s="136"/>
      <c r="DQH92" s="136"/>
      <c r="DQI92" s="136"/>
      <c r="DQM92" s="136"/>
      <c r="DQN92" s="136"/>
      <c r="DQR92" s="136"/>
      <c r="DQS92" s="136"/>
      <c r="DQW92" s="136"/>
      <c r="DQX92" s="136"/>
      <c r="DRB92" s="136"/>
      <c r="DRC92" s="136"/>
      <c r="DRG92" s="136"/>
      <c r="DRH92" s="136"/>
      <c r="DRL92" s="136"/>
      <c r="DRM92" s="136"/>
      <c r="DRQ92" s="136"/>
      <c r="DRR92" s="136"/>
      <c r="DRV92" s="136"/>
      <c r="DRW92" s="136"/>
      <c r="DSA92" s="136"/>
      <c r="DSB92" s="136"/>
      <c r="DSF92" s="136"/>
      <c r="DSG92" s="136"/>
      <c r="DSK92" s="136"/>
      <c r="DSL92" s="136"/>
      <c r="DSP92" s="136"/>
      <c r="DSQ92" s="136"/>
      <c r="DSU92" s="136"/>
      <c r="DSV92" s="136"/>
      <c r="DSZ92" s="136"/>
      <c r="DTA92" s="136"/>
      <c r="DTE92" s="136"/>
      <c r="DTF92" s="136"/>
      <c r="DTJ92" s="136"/>
      <c r="DTK92" s="136"/>
      <c r="DTO92" s="136"/>
      <c r="DTP92" s="136"/>
      <c r="DTT92" s="136"/>
      <c r="DTU92" s="136"/>
      <c r="DTY92" s="136"/>
      <c r="DTZ92" s="136"/>
      <c r="DUD92" s="136"/>
      <c r="DUE92" s="136"/>
      <c r="DUI92" s="136"/>
      <c r="DUJ92" s="136"/>
      <c r="DUN92" s="136"/>
      <c r="DUO92" s="136"/>
      <c r="DUS92" s="136"/>
      <c r="DUT92" s="136"/>
      <c r="DUX92" s="136"/>
      <c r="DUY92" s="136"/>
      <c r="DVC92" s="136"/>
      <c r="DVD92" s="136"/>
      <c r="DVH92" s="136"/>
      <c r="DVI92" s="136"/>
      <c r="DVM92" s="136"/>
      <c r="DVN92" s="136"/>
      <c r="DVR92" s="136"/>
      <c r="DVS92" s="136"/>
      <c r="DVW92" s="136"/>
      <c r="DVX92" s="136"/>
      <c r="DWB92" s="136"/>
      <c r="DWC92" s="136"/>
      <c r="DWG92" s="136"/>
      <c r="DWH92" s="136"/>
      <c r="DWL92" s="136"/>
      <c r="DWM92" s="136"/>
      <c r="DWQ92" s="136"/>
      <c r="DWR92" s="136"/>
      <c r="DWV92" s="136"/>
      <c r="DWW92" s="136"/>
      <c r="DXA92" s="136"/>
      <c r="DXB92" s="136"/>
      <c r="DXF92" s="136"/>
      <c r="DXG92" s="136"/>
      <c r="DXK92" s="136"/>
      <c r="DXL92" s="136"/>
      <c r="DXP92" s="136"/>
      <c r="DXQ92" s="136"/>
      <c r="DXU92" s="136"/>
      <c r="DXV92" s="136"/>
      <c r="DXZ92" s="136"/>
      <c r="DYA92" s="136"/>
      <c r="DYE92" s="136"/>
      <c r="DYF92" s="136"/>
      <c r="DYJ92" s="136"/>
      <c r="DYK92" s="136"/>
      <c r="DYO92" s="136"/>
      <c r="DYP92" s="136"/>
      <c r="DYT92" s="136"/>
      <c r="DYU92" s="136"/>
      <c r="DYY92" s="136"/>
      <c r="DYZ92" s="136"/>
      <c r="DZD92" s="136"/>
      <c r="DZE92" s="136"/>
      <c r="DZI92" s="136"/>
      <c r="DZJ92" s="136"/>
      <c r="DZN92" s="136"/>
      <c r="DZO92" s="136"/>
      <c r="DZS92" s="136"/>
      <c r="DZT92" s="136"/>
      <c r="DZX92" s="136"/>
      <c r="DZY92" s="136"/>
      <c r="EAC92" s="136"/>
      <c r="EAD92" s="136"/>
      <c r="EAH92" s="136"/>
      <c r="EAI92" s="136"/>
      <c r="EAM92" s="136"/>
      <c r="EAN92" s="136"/>
      <c r="EAR92" s="136"/>
      <c r="EAS92" s="136"/>
      <c r="EAW92" s="136"/>
      <c r="EAX92" s="136"/>
      <c r="EBB92" s="136"/>
      <c r="EBC92" s="136"/>
      <c r="EBG92" s="136"/>
      <c r="EBH92" s="136"/>
      <c r="EBL92" s="136"/>
      <c r="EBM92" s="136"/>
      <c r="EBQ92" s="136"/>
      <c r="EBR92" s="136"/>
      <c r="EBV92" s="136"/>
      <c r="EBW92" s="136"/>
      <c r="ECA92" s="136"/>
      <c r="ECB92" s="136"/>
      <c r="ECF92" s="136"/>
      <c r="ECG92" s="136"/>
      <c r="ECK92" s="136"/>
      <c r="ECL92" s="136"/>
      <c r="ECP92" s="136"/>
      <c r="ECQ92" s="136"/>
      <c r="ECU92" s="136"/>
      <c r="ECV92" s="136"/>
      <c r="ECZ92" s="136"/>
      <c r="EDA92" s="136"/>
      <c r="EDE92" s="136"/>
      <c r="EDF92" s="136"/>
      <c r="EDJ92" s="136"/>
      <c r="EDK92" s="136"/>
      <c r="EDO92" s="136"/>
      <c r="EDP92" s="136"/>
      <c r="EDT92" s="136"/>
      <c r="EDU92" s="136"/>
      <c r="EDY92" s="136"/>
      <c r="EDZ92" s="136"/>
      <c r="EED92" s="136"/>
      <c r="EEE92" s="136"/>
      <c r="EEI92" s="136"/>
      <c r="EEJ92" s="136"/>
      <c r="EEN92" s="136"/>
      <c r="EEO92" s="136"/>
      <c r="EES92" s="136"/>
      <c r="EET92" s="136"/>
      <c r="EEX92" s="136"/>
      <c r="EEY92" s="136"/>
      <c r="EFC92" s="136"/>
      <c r="EFD92" s="136"/>
      <c r="EFH92" s="136"/>
      <c r="EFI92" s="136"/>
      <c r="EFM92" s="136"/>
      <c r="EFN92" s="136"/>
      <c r="EFR92" s="136"/>
      <c r="EFS92" s="136"/>
      <c r="EFW92" s="136"/>
      <c r="EFX92" s="136"/>
      <c r="EGB92" s="136"/>
      <c r="EGC92" s="136"/>
      <c r="EGG92" s="136"/>
      <c r="EGH92" s="136"/>
      <c r="EGL92" s="136"/>
      <c r="EGM92" s="136"/>
      <c r="EGQ92" s="136"/>
      <c r="EGR92" s="136"/>
      <c r="EGV92" s="136"/>
      <c r="EGW92" s="136"/>
      <c r="EHA92" s="136"/>
      <c r="EHB92" s="136"/>
      <c r="EHF92" s="136"/>
      <c r="EHG92" s="136"/>
      <c r="EHK92" s="136"/>
      <c r="EHL92" s="136"/>
      <c r="EHP92" s="136"/>
      <c r="EHQ92" s="136"/>
      <c r="EHU92" s="136"/>
      <c r="EHV92" s="136"/>
      <c r="EHZ92" s="136"/>
      <c r="EIA92" s="136"/>
      <c r="EIE92" s="136"/>
      <c r="EIF92" s="136"/>
      <c r="EIJ92" s="136"/>
      <c r="EIK92" s="136"/>
      <c r="EIO92" s="136"/>
      <c r="EIP92" s="136"/>
      <c r="EIT92" s="136"/>
      <c r="EIU92" s="136"/>
      <c r="EIY92" s="136"/>
      <c r="EIZ92" s="136"/>
      <c r="EJD92" s="136"/>
      <c r="EJE92" s="136"/>
      <c r="EJI92" s="136"/>
      <c r="EJJ92" s="136"/>
      <c r="EJN92" s="136"/>
      <c r="EJO92" s="136"/>
      <c r="EJS92" s="136"/>
      <c r="EJT92" s="136"/>
      <c r="EJX92" s="136"/>
      <c r="EJY92" s="136"/>
      <c r="EKC92" s="136"/>
      <c r="EKD92" s="136"/>
      <c r="EKH92" s="136"/>
      <c r="EKI92" s="136"/>
      <c r="EKM92" s="136"/>
      <c r="EKN92" s="136"/>
      <c r="EKR92" s="136"/>
      <c r="EKS92" s="136"/>
      <c r="EKW92" s="136"/>
      <c r="EKX92" s="136"/>
      <c r="ELB92" s="136"/>
      <c r="ELC92" s="136"/>
      <c r="ELG92" s="136"/>
      <c r="ELH92" s="136"/>
      <c r="ELL92" s="136"/>
      <c r="ELM92" s="136"/>
      <c r="ELQ92" s="136"/>
      <c r="ELR92" s="136"/>
      <c r="ELV92" s="136"/>
      <c r="ELW92" s="136"/>
      <c r="EMA92" s="136"/>
      <c r="EMB92" s="136"/>
      <c r="EMF92" s="136"/>
      <c r="EMG92" s="136"/>
      <c r="EMK92" s="136"/>
      <c r="EML92" s="136"/>
      <c r="EMP92" s="136"/>
      <c r="EMQ92" s="136"/>
      <c r="EMU92" s="136"/>
      <c r="EMV92" s="136"/>
      <c r="EMZ92" s="136"/>
      <c r="ENA92" s="136"/>
      <c r="ENE92" s="136"/>
      <c r="ENF92" s="136"/>
      <c r="ENJ92" s="136"/>
      <c r="ENK92" s="136"/>
      <c r="ENO92" s="136"/>
      <c r="ENP92" s="136"/>
      <c r="ENT92" s="136"/>
      <c r="ENU92" s="136"/>
      <c r="ENY92" s="136"/>
      <c r="ENZ92" s="136"/>
      <c r="EOD92" s="136"/>
      <c r="EOE92" s="136"/>
      <c r="EOI92" s="136"/>
      <c r="EOJ92" s="136"/>
      <c r="EON92" s="136"/>
      <c r="EOO92" s="136"/>
      <c r="EOS92" s="136"/>
      <c r="EOT92" s="136"/>
      <c r="EOX92" s="136"/>
      <c r="EOY92" s="136"/>
      <c r="EPC92" s="136"/>
      <c r="EPD92" s="136"/>
      <c r="EPH92" s="136"/>
      <c r="EPI92" s="136"/>
      <c r="EPM92" s="136"/>
      <c r="EPN92" s="136"/>
      <c r="EPR92" s="136"/>
      <c r="EPS92" s="136"/>
      <c r="EPW92" s="136"/>
      <c r="EPX92" s="136"/>
      <c r="EQB92" s="136"/>
      <c r="EQC92" s="136"/>
      <c r="EQG92" s="136"/>
      <c r="EQH92" s="136"/>
      <c r="EQL92" s="136"/>
      <c r="EQM92" s="136"/>
      <c r="EQQ92" s="136"/>
      <c r="EQR92" s="136"/>
      <c r="EQV92" s="136"/>
      <c r="EQW92" s="136"/>
      <c r="ERA92" s="136"/>
      <c r="ERB92" s="136"/>
      <c r="ERF92" s="136"/>
      <c r="ERG92" s="136"/>
      <c r="ERK92" s="136"/>
      <c r="ERL92" s="136"/>
      <c r="ERP92" s="136"/>
      <c r="ERQ92" s="136"/>
      <c r="ERU92" s="136"/>
      <c r="ERV92" s="136"/>
      <c r="ERZ92" s="136"/>
      <c r="ESA92" s="136"/>
      <c r="ESE92" s="136"/>
      <c r="ESF92" s="136"/>
      <c r="ESJ92" s="136"/>
      <c r="ESK92" s="136"/>
      <c r="ESO92" s="136"/>
      <c r="ESP92" s="136"/>
      <c r="EST92" s="136"/>
      <c r="ESU92" s="136"/>
      <c r="ESY92" s="136"/>
      <c r="ESZ92" s="136"/>
      <c r="ETD92" s="136"/>
      <c r="ETE92" s="136"/>
      <c r="ETI92" s="136"/>
      <c r="ETJ92" s="136"/>
      <c r="ETN92" s="136"/>
      <c r="ETO92" s="136"/>
      <c r="ETS92" s="136"/>
      <c r="ETT92" s="136"/>
      <c r="ETX92" s="136"/>
      <c r="ETY92" s="136"/>
      <c r="EUC92" s="136"/>
      <c r="EUD92" s="136"/>
      <c r="EUH92" s="136"/>
      <c r="EUI92" s="136"/>
      <c r="EUM92" s="136"/>
      <c r="EUN92" s="136"/>
      <c r="EUR92" s="136"/>
      <c r="EUS92" s="136"/>
      <c r="EUW92" s="136"/>
      <c r="EUX92" s="136"/>
      <c r="EVB92" s="136"/>
      <c r="EVC92" s="136"/>
      <c r="EVG92" s="136"/>
      <c r="EVH92" s="136"/>
      <c r="EVL92" s="136"/>
      <c r="EVM92" s="136"/>
      <c r="EVQ92" s="136"/>
      <c r="EVR92" s="136"/>
      <c r="EVV92" s="136"/>
      <c r="EVW92" s="136"/>
      <c r="EWA92" s="136"/>
      <c r="EWB92" s="136"/>
      <c r="EWF92" s="136"/>
      <c r="EWG92" s="136"/>
      <c r="EWK92" s="136"/>
      <c r="EWL92" s="136"/>
      <c r="EWP92" s="136"/>
      <c r="EWQ92" s="136"/>
      <c r="EWU92" s="136"/>
      <c r="EWV92" s="136"/>
      <c r="EWZ92" s="136"/>
      <c r="EXA92" s="136"/>
      <c r="EXE92" s="136"/>
      <c r="EXF92" s="136"/>
      <c r="EXJ92" s="136"/>
      <c r="EXK92" s="136"/>
      <c r="EXO92" s="136"/>
      <c r="EXP92" s="136"/>
      <c r="EXT92" s="136"/>
      <c r="EXU92" s="136"/>
      <c r="EXY92" s="136"/>
      <c r="EXZ92" s="136"/>
      <c r="EYD92" s="136"/>
      <c r="EYE92" s="136"/>
      <c r="EYI92" s="136"/>
      <c r="EYJ92" s="136"/>
      <c r="EYN92" s="136"/>
      <c r="EYO92" s="136"/>
      <c r="EYS92" s="136"/>
      <c r="EYT92" s="136"/>
      <c r="EYX92" s="136"/>
      <c r="EYY92" s="136"/>
      <c r="EZC92" s="136"/>
      <c r="EZD92" s="136"/>
      <c r="EZH92" s="136"/>
      <c r="EZI92" s="136"/>
      <c r="EZM92" s="136"/>
      <c r="EZN92" s="136"/>
      <c r="EZR92" s="136"/>
      <c r="EZS92" s="136"/>
      <c r="EZW92" s="136"/>
      <c r="EZX92" s="136"/>
      <c r="FAB92" s="136"/>
      <c r="FAC92" s="136"/>
      <c r="FAG92" s="136"/>
      <c r="FAH92" s="136"/>
      <c r="FAL92" s="136"/>
      <c r="FAM92" s="136"/>
      <c r="FAQ92" s="136"/>
      <c r="FAR92" s="136"/>
      <c r="FAV92" s="136"/>
      <c r="FAW92" s="136"/>
      <c r="FBA92" s="136"/>
      <c r="FBB92" s="136"/>
      <c r="FBF92" s="136"/>
      <c r="FBG92" s="136"/>
      <c r="FBK92" s="136"/>
      <c r="FBL92" s="136"/>
      <c r="FBP92" s="136"/>
      <c r="FBQ92" s="136"/>
      <c r="FBU92" s="136"/>
      <c r="FBV92" s="136"/>
      <c r="FBZ92" s="136"/>
      <c r="FCA92" s="136"/>
      <c r="FCE92" s="136"/>
      <c r="FCF92" s="136"/>
      <c r="FCJ92" s="136"/>
      <c r="FCK92" s="136"/>
      <c r="FCO92" s="136"/>
      <c r="FCP92" s="136"/>
      <c r="FCT92" s="136"/>
      <c r="FCU92" s="136"/>
      <c r="FCY92" s="136"/>
      <c r="FCZ92" s="136"/>
      <c r="FDD92" s="136"/>
      <c r="FDE92" s="136"/>
      <c r="FDI92" s="136"/>
      <c r="FDJ92" s="136"/>
      <c r="FDN92" s="136"/>
      <c r="FDO92" s="136"/>
      <c r="FDS92" s="136"/>
      <c r="FDT92" s="136"/>
      <c r="FDX92" s="136"/>
      <c r="FDY92" s="136"/>
      <c r="FEC92" s="136"/>
      <c r="FED92" s="136"/>
      <c r="FEH92" s="136"/>
      <c r="FEI92" s="136"/>
      <c r="FEM92" s="136"/>
      <c r="FEN92" s="136"/>
      <c r="FER92" s="136"/>
      <c r="FES92" s="136"/>
      <c r="FEW92" s="136"/>
      <c r="FEX92" s="136"/>
      <c r="FFB92" s="136"/>
      <c r="FFC92" s="136"/>
      <c r="FFG92" s="136"/>
      <c r="FFH92" s="136"/>
      <c r="FFL92" s="136"/>
      <c r="FFM92" s="136"/>
      <c r="FFQ92" s="136"/>
      <c r="FFR92" s="136"/>
      <c r="FFV92" s="136"/>
      <c r="FFW92" s="136"/>
      <c r="FGA92" s="136"/>
      <c r="FGB92" s="136"/>
      <c r="FGF92" s="136"/>
      <c r="FGG92" s="136"/>
      <c r="FGK92" s="136"/>
      <c r="FGL92" s="136"/>
      <c r="FGP92" s="136"/>
      <c r="FGQ92" s="136"/>
      <c r="FGU92" s="136"/>
      <c r="FGV92" s="136"/>
      <c r="FGZ92" s="136"/>
      <c r="FHA92" s="136"/>
      <c r="FHE92" s="136"/>
      <c r="FHF92" s="136"/>
      <c r="FHJ92" s="136"/>
      <c r="FHK92" s="136"/>
      <c r="FHO92" s="136"/>
      <c r="FHP92" s="136"/>
      <c r="FHT92" s="136"/>
      <c r="FHU92" s="136"/>
      <c r="FHY92" s="136"/>
      <c r="FHZ92" s="136"/>
      <c r="FID92" s="136"/>
      <c r="FIE92" s="136"/>
      <c r="FII92" s="136"/>
      <c r="FIJ92" s="136"/>
      <c r="FIN92" s="136"/>
      <c r="FIO92" s="136"/>
      <c r="FIS92" s="136"/>
      <c r="FIT92" s="136"/>
      <c r="FIX92" s="136"/>
      <c r="FIY92" s="136"/>
      <c r="FJC92" s="136"/>
      <c r="FJD92" s="136"/>
      <c r="FJH92" s="136"/>
      <c r="FJI92" s="136"/>
      <c r="FJM92" s="136"/>
      <c r="FJN92" s="136"/>
      <c r="FJR92" s="136"/>
      <c r="FJS92" s="136"/>
      <c r="FJW92" s="136"/>
      <c r="FJX92" s="136"/>
      <c r="FKB92" s="136"/>
      <c r="FKC92" s="136"/>
      <c r="FKG92" s="136"/>
      <c r="FKH92" s="136"/>
      <c r="FKL92" s="136"/>
      <c r="FKM92" s="136"/>
      <c r="FKQ92" s="136"/>
      <c r="FKR92" s="136"/>
      <c r="FKV92" s="136"/>
      <c r="FKW92" s="136"/>
      <c r="FLA92" s="136"/>
      <c r="FLB92" s="136"/>
      <c r="FLF92" s="136"/>
      <c r="FLG92" s="136"/>
      <c r="FLK92" s="136"/>
      <c r="FLL92" s="136"/>
      <c r="FLP92" s="136"/>
      <c r="FLQ92" s="136"/>
      <c r="FLU92" s="136"/>
      <c r="FLV92" s="136"/>
      <c r="FLZ92" s="136"/>
      <c r="FMA92" s="136"/>
      <c r="FME92" s="136"/>
      <c r="FMF92" s="136"/>
      <c r="FMJ92" s="136"/>
      <c r="FMK92" s="136"/>
      <c r="FMO92" s="136"/>
      <c r="FMP92" s="136"/>
      <c r="FMT92" s="136"/>
      <c r="FMU92" s="136"/>
      <c r="FMY92" s="136"/>
      <c r="FMZ92" s="136"/>
      <c r="FND92" s="136"/>
      <c r="FNE92" s="136"/>
      <c r="FNI92" s="136"/>
      <c r="FNJ92" s="136"/>
      <c r="FNN92" s="136"/>
      <c r="FNO92" s="136"/>
      <c r="FNS92" s="136"/>
      <c r="FNT92" s="136"/>
      <c r="FNX92" s="136"/>
      <c r="FNY92" s="136"/>
      <c r="FOC92" s="136"/>
      <c r="FOD92" s="136"/>
      <c r="FOH92" s="136"/>
      <c r="FOI92" s="136"/>
      <c r="FOM92" s="136"/>
      <c r="FON92" s="136"/>
      <c r="FOR92" s="136"/>
      <c r="FOS92" s="136"/>
      <c r="FOW92" s="136"/>
      <c r="FOX92" s="136"/>
      <c r="FPB92" s="136"/>
      <c r="FPC92" s="136"/>
      <c r="FPG92" s="136"/>
      <c r="FPH92" s="136"/>
      <c r="FPL92" s="136"/>
      <c r="FPM92" s="136"/>
      <c r="FPQ92" s="136"/>
      <c r="FPR92" s="136"/>
      <c r="FPV92" s="136"/>
      <c r="FPW92" s="136"/>
      <c r="FQA92" s="136"/>
      <c r="FQB92" s="136"/>
      <c r="FQF92" s="136"/>
      <c r="FQG92" s="136"/>
      <c r="FQK92" s="136"/>
      <c r="FQL92" s="136"/>
      <c r="FQP92" s="136"/>
      <c r="FQQ92" s="136"/>
      <c r="FQU92" s="136"/>
      <c r="FQV92" s="136"/>
      <c r="FQZ92" s="136"/>
      <c r="FRA92" s="136"/>
      <c r="FRE92" s="136"/>
      <c r="FRF92" s="136"/>
      <c r="FRJ92" s="136"/>
      <c r="FRK92" s="136"/>
      <c r="FRO92" s="136"/>
      <c r="FRP92" s="136"/>
      <c r="FRT92" s="136"/>
      <c r="FRU92" s="136"/>
      <c r="FRY92" s="136"/>
      <c r="FRZ92" s="136"/>
      <c r="FSD92" s="136"/>
      <c r="FSE92" s="136"/>
      <c r="FSI92" s="136"/>
      <c r="FSJ92" s="136"/>
      <c r="FSN92" s="136"/>
      <c r="FSO92" s="136"/>
      <c r="FSS92" s="136"/>
      <c r="FST92" s="136"/>
      <c r="FSX92" s="136"/>
      <c r="FSY92" s="136"/>
      <c r="FTC92" s="136"/>
      <c r="FTD92" s="136"/>
      <c r="FTH92" s="136"/>
      <c r="FTI92" s="136"/>
      <c r="FTM92" s="136"/>
      <c r="FTN92" s="136"/>
      <c r="FTR92" s="136"/>
      <c r="FTS92" s="136"/>
      <c r="FTW92" s="136"/>
      <c r="FTX92" s="136"/>
      <c r="FUB92" s="136"/>
      <c r="FUC92" s="136"/>
      <c r="FUG92" s="136"/>
      <c r="FUH92" s="136"/>
      <c r="FUL92" s="136"/>
      <c r="FUM92" s="136"/>
      <c r="FUQ92" s="136"/>
      <c r="FUR92" s="136"/>
      <c r="FUV92" s="136"/>
      <c r="FUW92" s="136"/>
      <c r="FVA92" s="136"/>
      <c r="FVB92" s="136"/>
      <c r="FVF92" s="136"/>
      <c r="FVG92" s="136"/>
      <c r="FVK92" s="136"/>
      <c r="FVL92" s="136"/>
      <c r="FVP92" s="136"/>
      <c r="FVQ92" s="136"/>
      <c r="FVU92" s="136"/>
      <c r="FVV92" s="136"/>
      <c r="FVZ92" s="136"/>
      <c r="FWA92" s="136"/>
      <c r="FWE92" s="136"/>
      <c r="FWF92" s="136"/>
      <c r="FWJ92" s="136"/>
      <c r="FWK92" s="136"/>
      <c r="FWO92" s="136"/>
      <c r="FWP92" s="136"/>
      <c r="FWT92" s="136"/>
      <c r="FWU92" s="136"/>
      <c r="FWY92" s="136"/>
      <c r="FWZ92" s="136"/>
      <c r="FXD92" s="136"/>
      <c r="FXE92" s="136"/>
      <c r="FXI92" s="136"/>
      <c r="FXJ92" s="136"/>
      <c r="FXN92" s="136"/>
      <c r="FXO92" s="136"/>
      <c r="FXS92" s="136"/>
      <c r="FXT92" s="136"/>
      <c r="FXX92" s="136"/>
      <c r="FXY92" s="136"/>
      <c r="FYC92" s="136"/>
      <c r="FYD92" s="136"/>
      <c r="FYH92" s="136"/>
      <c r="FYI92" s="136"/>
      <c r="FYM92" s="136"/>
      <c r="FYN92" s="136"/>
      <c r="FYR92" s="136"/>
      <c r="FYS92" s="136"/>
      <c r="FYW92" s="136"/>
      <c r="FYX92" s="136"/>
      <c r="FZB92" s="136"/>
      <c r="FZC92" s="136"/>
      <c r="FZG92" s="136"/>
      <c r="FZH92" s="136"/>
      <c r="FZL92" s="136"/>
      <c r="FZM92" s="136"/>
      <c r="FZQ92" s="136"/>
      <c r="FZR92" s="136"/>
      <c r="FZV92" s="136"/>
      <c r="FZW92" s="136"/>
      <c r="GAA92" s="136"/>
      <c r="GAB92" s="136"/>
      <c r="GAF92" s="136"/>
      <c r="GAG92" s="136"/>
      <c r="GAK92" s="136"/>
      <c r="GAL92" s="136"/>
      <c r="GAP92" s="136"/>
      <c r="GAQ92" s="136"/>
      <c r="GAU92" s="136"/>
      <c r="GAV92" s="136"/>
      <c r="GAZ92" s="136"/>
      <c r="GBA92" s="136"/>
      <c r="GBE92" s="136"/>
      <c r="GBF92" s="136"/>
      <c r="GBJ92" s="136"/>
      <c r="GBK92" s="136"/>
      <c r="GBO92" s="136"/>
      <c r="GBP92" s="136"/>
      <c r="GBT92" s="136"/>
      <c r="GBU92" s="136"/>
      <c r="GBY92" s="136"/>
      <c r="GBZ92" s="136"/>
      <c r="GCD92" s="136"/>
      <c r="GCE92" s="136"/>
      <c r="GCI92" s="136"/>
      <c r="GCJ92" s="136"/>
      <c r="GCN92" s="136"/>
      <c r="GCO92" s="136"/>
      <c r="GCS92" s="136"/>
      <c r="GCT92" s="136"/>
      <c r="GCX92" s="136"/>
      <c r="GCY92" s="136"/>
      <c r="GDC92" s="136"/>
      <c r="GDD92" s="136"/>
      <c r="GDH92" s="136"/>
      <c r="GDI92" s="136"/>
      <c r="GDM92" s="136"/>
      <c r="GDN92" s="136"/>
      <c r="GDR92" s="136"/>
      <c r="GDS92" s="136"/>
      <c r="GDW92" s="136"/>
      <c r="GDX92" s="136"/>
      <c r="GEB92" s="136"/>
      <c r="GEC92" s="136"/>
      <c r="GEG92" s="136"/>
      <c r="GEH92" s="136"/>
      <c r="GEL92" s="136"/>
      <c r="GEM92" s="136"/>
      <c r="GEQ92" s="136"/>
      <c r="GER92" s="136"/>
      <c r="GEV92" s="136"/>
      <c r="GEW92" s="136"/>
      <c r="GFA92" s="136"/>
      <c r="GFB92" s="136"/>
      <c r="GFF92" s="136"/>
      <c r="GFG92" s="136"/>
      <c r="GFK92" s="136"/>
      <c r="GFL92" s="136"/>
      <c r="GFP92" s="136"/>
      <c r="GFQ92" s="136"/>
      <c r="GFU92" s="136"/>
      <c r="GFV92" s="136"/>
      <c r="GFZ92" s="136"/>
      <c r="GGA92" s="136"/>
      <c r="GGE92" s="136"/>
      <c r="GGF92" s="136"/>
      <c r="GGJ92" s="136"/>
      <c r="GGK92" s="136"/>
      <c r="GGO92" s="136"/>
      <c r="GGP92" s="136"/>
      <c r="GGT92" s="136"/>
      <c r="GGU92" s="136"/>
      <c r="GGY92" s="136"/>
      <c r="GGZ92" s="136"/>
      <c r="GHD92" s="136"/>
      <c r="GHE92" s="136"/>
      <c r="GHI92" s="136"/>
      <c r="GHJ92" s="136"/>
      <c r="GHN92" s="136"/>
      <c r="GHO92" s="136"/>
      <c r="GHS92" s="136"/>
      <c r="GHT92" s="136"/>
      <c r="GHX92" s="136"/>
      <c r="GHY92" s="136"/>
      <c r="GIC92" s="136"/>
      <c r="GID92" s="136"/>
      <c r="GIH92" s="136"/>
      <c r="GII92" s="136"/>
      <c r="GIM92" s="136"/>
      <c r="GIN92" s="136"/>
      <c r="GIR92" s="136"/>
      <c r="GIS92" s="136"/>
      <c r="GIW92" s="136"/>
      <c r="GIX92" s="136"/>
      <c r="GJB92" s="136"/>
      <c r="GJC92" s="136"/>
      <c r="GJG92" s="136"/>
      <c r="GJH92" s="136"/>
      <c r="GJL92" s="136"/>
      <c r="GJM92" s="136"/>
      <c r="GJQ92" s="136"/>
      <c r="GJR92" s="136"/>
      <c r="GJV92" s="136"/>
      <c r="GJW92" s="136"/>
      <c r="GKA92" s="136"/>
      <c r="GKB92" s="136"/>
      <c r="GKF92" s="136"/>
      <c r="GKG92" s="136"/>
      <c r="GKK92" s="136"/>
      <c r="GKL92" s="136"/>
      <c r="GKP92" s="136"/>
      <c r="GKQ92" s="136"/>
      <c r="GKU92" s="136"/>
      <c r="GKV92" s="136"/>
      <c r="GKZ92" s="136"/>
      <c r="GLA92" s="136"/>
      <c r="GLE92" s="136"/>
      <c r="GLF92" s="136"/>
      <c r="GLJ92" s="136"/>
      <c r="GLK92" s="136"/>
      <c r="GLO92" s="136"/>
      <c r="GLP92" s="136"/>
      <c r="GLT92" s="136"/>
      <c r="GLU92" s="136"/>
      <c r="GLY92" s="136"/>
      <c r="GLZ92" s="136"/>
      <c r="GMD92" s="136"/>
      <c r="GME92" s="136"/>
      <c r="GMI92" s="136"/>
      <c r="GMJ92" s="136"/>
      <c r="GMN92" s="136"/>
      <c r="GMO92" s="136"/>
      <c r="GMS92" s="136"/>
      <c r="GMT92" s="136"/>
      <c r="GMX92" s="136"/>
      <c r="GMY92" s="136"/>
      <c r="GNC92" s="136"/>
      <c r="GND92" s="136"/>
      <c r="GNH92" s="136"/>
      <c r="GNI92" s="136"/>
      <c r="GNM92" s="136"/>
      <c r="GNN92" s="136"/>
      <c r="GNR92" s="136"/>
      <c r="GNS92" s="136"/>
      <c r="GNW92" s="136"/>
      <c r="GNX92" s="136"/>
      <c r="GOB92" s="136"/>
      <c r="GOC92" s="136"/>
      <c r="GOG92" s="136"/>
      <c r="GOH92" s="136"/>
      <c r="GOL92" s="136"/>
      <c r="GOM92" s="136"/>
      <c r="GOQ92" s="136"/>
      <c r="GOR92" s="136"/>
      <c r="GOV92" s="136"/>
      <c r="GOW92" s="136"/>
      <c r="GPA92" s="136"/>
      <c r="GPB92" s="136"/>
      <c r="GPF92" s="136"/>
      <c r="GPG92" s="136"/>
      <c r="GPK92" s="136"/>
      <c r="GPL92" s="136"/>
      <c r="GPP92" s="136"/>
      <c r="GPQ92" s="136"/>
      <c r="GPU92" s="136"/>
      <c r="GPV92" s="136"/>
      <c r="GPZ92" s="136"/>
      <c r="GQA92" s="136"/>
      <c r="GQE92" s="136"/>
      <c r="GQF92" s="136"/>
      <c r="GQJ92" s="136"/>
      <c r="GQK92" s="136"/>
      <c r="GQO92" s="136"/>
      <c r="GQP92" s="136"/>
      <c r="GQT92" s="136"/>
      <c r="GQU92" s="136"/>
      <c r="GQY92" s="136"/>
      <c r="GQZ92" s="136"/>
      <c r="GRD92" s="136"/>
      <c r="GRE92" s="136"/>
      <c r="GRI92" s="136"/>
      <c r="GRJ92" s="136"/>
      <c r="GRN92" s="136"/>
      <c r="GRO92" s="136"/>
      <c r="GRS92" s="136"/>
      <c r="GRT92" s="136"/>
      <c r="GRX92" s="136"/>
      <c r="GRY92" s="136"/>
      <c r="GSC92" s="136"/>
      <c r="GSD92" s="136"/>
      <c r="GSH92" s="136"/>
      <c r="GSI92" s="136"/>
      <c r="GSM92" s="136"/>
      <c r="GSN92" s="136"/>
      <c r="GSR92" s="136"/>
      <c r="GSS92" s="136"/>
      <c r="GSW92" s="136"/>
      <c r="GSX92" s="136"/>
      <c r="GTB92" s="136"/>
      <c r="GTC92" s="136"/>
      <c r="GTG92" s="136"/>
      <c r="GTH92" s="136"/>
      <c r="GTL92" s="136"/>
      <c r="GTM92" s="136"/>
      <c r="GTQ92" s="136"/>
      <c r="GTR92" s="136"/>
      <c r="GTV92" s="136"/>
      <c r="GTW92" s="136"/>
      <c r="GUA92" s="136"/>
      <c r="GUB92" s="136"/>
      <c r="GUF92" s="136"/>
      <c r="GUG92" s="136"/>
      <c r="GUK92" s="136"/>
      <c r="GUL92" s="136"/>
      <c r="GUP92" s="136"/>
      <c r="GUQ92" s="136"/>
      <c r="GUU92" s="136"/>
      <c r="GUV92" s="136"/>
      <c r="GUZ92" s="136"/>
      <c r="GVA92" s="136"/>
      <c r="GVE92" s="136"/>
      <c r="GVF92" s="136"/>
      <c r="GVJ92" s="136"/>
      <c r="GVK92" s="136"/>
      <c r="GVO92" s="136"/>
      <c r="GVP92" s="136"/>
      <c r="GVT92" s="136"/>
      <c r="GVU92" s="136"/>
      <c r="GVY92" s="136"/>
      <c r="GVZ92" s="136"/>
      <c r="GWD92" s="136"/>
      <c r="GWE92" s="136"/>
      <c r="GWI92" s="136"/>
      <c r="GWJ92" s="136"/>
      <c r="GWN92" s="136"/>
      <c r="GWO92" s="136"/>
      <c r="GWS92" s="136"/>
      <c r="GWT92" s="136"/>
      <c r="GWX92" s="136"/>
      <c r="GWY92" s="136"/>
      <c r="GXC92" s="136"/>
      <c r="GXD92" s="136"/>
      <c r="GXH92" s="136"/>
      <c r="GXI92" s="136"/>
      <c r="GXM92" s="136"/>
      <c r="GXN92" s="136"/>
      <c r="GXR92" s="136"/>
      <c r="GXS92" s="136"/>
      <c r="GXW92" s="136"/>
      <c r="GXX92" s="136"/>
      <c r="GYB92" s="136"/>
      <c r="GYC92" s="136"/>
      <c r="GYG92" s="136"/>
      <c r="GYH92" s="136"/>
      <c r="GYL92" s="136"/>
      <c r="GYM92" s="136"/>
      <c r="GYQ92" s="136"/>
      <c r="GYR92" s="136"/>
      <c r="GYV92" s="136"/>
      <c r="GYW92" s="136"/>
      <c r="GZA92" s="136"/>
      <c r="GZB92" s="136"/>
      <c r="GZF92" s="136"/>
      <c r="GZG92" s="136"/>
      <c r="GZK92" s="136"/>
      <c r="GZL92" s="136"/>
      <c r="GZP92" s="136"/>
      <c r="GZQ92" s="136"/>
      <c r="GZU92" s="136"/>
      <c r="GZV92" s="136"/>
      <c r="GZZ92" s="136"/>
      <c r="HAA92" s="136"/>
      <c r="HAE92" s="136"/>
      <c r="HAF92" s="136"/>
      <c r="HAJ92" s="136"/>
      <c r="HAK92" s="136"/>
      <c r="HAO92" s="136"/>
      <c r="HAP92" s="136"/>
      <c r="HAT92" s="136"/>
      <c r="HAU92" s="136"/>
      <c r="HAY92" s="136"/>
      <c r="HAZ92" s="136"/>
      <c r="HBD92" s="136"/>
      <c r="HBE92" s="136"/>
      <c r="HBI92" s="136"/>
      <c r="HBJ92" s="136"/>
      <c r="HBN92" s="136"/>
      <c r="HBO92" s="136"/>
      <c r="HBS92" s="136"/>
      <c r="HBT92" s="136"/>
      <c r="HBX92" s="136"/>
      <c r="HBY92" s="136"/>
      <c r="HCC92" s="136"/>
      <c r="HCD92" s="136"/>
      <c r="HCH92" s="136"/>
      <c r="HCI92" s="136"/>
      <c r="HCM92" s="136"/>
      <c r="HCN92" s="136"/>
      <c r="HCR92" s="136"/>
      <c r="HCS92" s="136"/>
      <c r="HCW92" s="136"/>
      <c r="HCX92" s="136"/>
      <c r="HDB92" s="136"/>
      <c r="HDC92" s="136"/>
      <c r="HDG92" s="136"/>
      <c r="HDH92" s="136"/>
      <c r="HDL92" s="136"/>
      <c r="HDM92" s="136"/>
      <c r="HDQ92" s="136"/>
      <c r="HDR92" s="136"/>
      <c r="HDV92" s="136"/>
      <c r="HDW92" s="136"/>
      <c r="HEA92" s="136"/>
      <c r="HEB92" s="136"/>
      <c r="HEF92" s="136"/>
      <c r="HEG92" s="136"/>
      <c r="HEK92" s="136"/>
      <c r="HEL92" s="136"/>
      <c r="HEP92" s="136"/>
      <c r="HEQ92" s="136"/>
      <c r="HEU92" s="136"/>
      <c r="HEV92" s="136"/>
      <c r="HEZ92" s="136"/>
      <c r="HFA92" s="136"/>
      <c r="HFE92" s="136"/>
      <c r="HFF92" s="136"/>
      <c r="HFJ92" s="136"/>
      <c r="HFK92" s="136"/>
      <c r="HFO92" s="136"/>
      <c r="HFP92" s="136"/>
      <c r="HFT92" s="136"/>
      <c r="HFU92" s="136"/>
      <c r="HFY92" s="136"/>
      <c r="HFZ92" s="136"/>
      <c r="HGD92" s="136"/>
      <c r="HGE92" s="136"/>
      <c r="HGI92" s="136"/>
      <c r="HGJ92" s="136"/>
      <c r="HGN92" s="136"/>
      <c r="HGO92" s="136"/>
      <c r="HGS92" s="136"/>
      <c r="HGT92" s="136"/>
      <c r="HGX92" s="136"/>
      <c r="HGY92" s="136"/>
      <c r="HHC92" s="136"/>
      <c r="HHD92" s="136"/>
      <c r="HHH92" s="136"/>
      <c r="HHI92" s="136"/>
      <c r="HHM92" s="136"/>
      <c r="HHN92" s="136"/>
      <c r="HHR92" s="136"/>
      <c r="HHS92" s="136"/>
      <c r="HHW92" s="136"/>
      <c r="HHX92" s="136"/>
      <c r="HIB92" s="136"/>
      <c r="HIC92" s="136"/>
      <c r="HIG92" s="136"/>
      <c r="HIH92" s="136"/>
      <c r="HIL92" s="136"/>
      <c r="HIM92" s="136"/>
      <c r="HIQ92" s="136"/>
      <c r="HIR92" s="136"/>
      <c r="HIV92" s="136"/>
      <c r="HIW92" s="136"/>
      <c r="HJA92" s="136"/>
      <c r="HJB92" s="136"/>
      <c r="HJF92" s="136"/>
      <c r="HJG92" s="136"/>
      <c r="HJK92" s="136"/>
      <c r="HJL92" s="136"/>
      <c r="HJP92" s="136"/>
      <c r="HJQ92" s="136"/>
      <c r="HJU92" s="136"/>
      <c r="HJV92" s="136"/>
      <c r="HJZ92" s="136"/>
      <c r="HKA92" s="136"/>
      <c r="HKE92" s="136"/>
      <c r="HKF92" s="136"/>
      <c r="HKJ92" s="136"/>
      <c r="HKK92" s="136"/>
      <c r="HKO92" s="136"/>
      <c r="HKP92" s="136"/>
      <c r="HKT92" s="136"/>
      <c r="HKU92" s="136"/>
      <c r="HKY92" s="136"/>
      <c r="HKZ92" s="136"/>
      <c r="HLD92" s="136"/>
      <c r="HLE92" s="136"/>
      <c r="HLI92" s="136"/>
      <c r="HLJ92" s="136"/>
      <c r="HLN92" s="136"/>
      <c r="HLO92" s="136"/>
      <c r="HLS92" s="136"/>
      <c r="HLT92" s="136"/>
      <c r="HLX92" s="136"/>
      <c r="HLY92" s="136"/>
      <c r="HMC92" s="136"/>
      <c r="HMD92" s="136"/>
      <c r="HMH92" s="136"/>
      <c r="HMI92" s="136"/>
      <c r="HMM92" s="136"/>
      <c r="HMN92" s="136"/>
      <c r="HMR92" s="136"/>
      <c r="HMS92" s="136"/>
      <c r="HMW92" s="136"/>
      <c r="HMX92" s="136"/>
      <c r="HNB92" s="136"/>
      <c r="HNC92" s="136"/>
      <c r="HNG92" s="136"/>
      <c r="HNH92" s="136"/>
      <c r="HNL92" s="136"/>
      <c r="HNM92" s="136"/>
      <c r="HNQ92" s="136"/>
      <c r="HNR92" s="136"/>
      <c r="HNV92" s="136"/>
      <c r="HNW92" s="136"/>
      <c r="HOA92" s="136"/>
      <c r="HOB92" s="136"/>
      <c r="HOF92" s="136"/>
      <c r="HOG92" s="136"/>
      <c r="HOK92" s="136"/>
      <c r="HOL92" s="136"/>
      <c r="HOP92" s="136"/>
      <c r="HOQ92" s="136"/>
      <c r="HOU92" s="136"/>
      <c r="HOV92" s="136"/>
      <c r="HOZ92" s="136"/>
      <c r="HPA92" s="136"/>
      <c r="HPE92" s="136"/>
      <c r="HPF92" s="136"/>
      <c r="HPJ92" s="136"/>
      <c r="HPK92" s="136"/>
      <c r="HPO92" s="136"/>
      <c r="HPP92" s="136"/>
      <c r="HPT92" s="136"/>
      <c r="HPU92" s="136"/>
      <c r="HPY92" s="136"/>
      <c r="HPZ92" s="136"/>
      <c r="HQD92" s="136"/>
      <c r="HQE92" s="136"/>
      <c r="HQI92" s="136"/>
      <c r="HQJ92" s="136"/>
      <c r="HQN92" s="136"/>
      <c r="HQO92" s="136"/>
      <c r="HQS92" s="136"/>
      <c r="HQT92" s="136"/>
      <c r="HQX92" s="136"/>
      <c r="HQY92" s="136"/>
      <c r="HRC92" s="136"/>
      <c r="HRD92" s="136"/>
      <c r="HRH92" s="136"/>
      <c r="HRI92" s="136"/>
      <c r="HRM92" s="136"/>
      <c r="HRN92" s="136"/>
      <c r="HRR92" s="136"/>
      <c r="HRS92" s="136"/>
      <c r="HRW92" s="136"/>
      <c r="HRX92" s="136"/>
      <c r="HSB92" s="136"/>
      <c r="HSC92" s="136"/>
      <c r="HSG92" s="136"/>
      <c r="HSH92" s="136"/>
      <c r="HSL92" s="136"/>
      <c r="HSM92" s="136"/>
      <c r="HSQ92" s="136"/>
      <c r="HSR92" s="136"/>
      <c r="HSV92" s="136"/>
      <c r="HSW92" s="136"/>
      <c r="HTA92" s="136"/>
      <c r="HTB92" s="136"/>
      <c r="HTF92" s="136"/>
      <c r="HTG92" s="136"/>
      <c r="HTK92" s="136"/>
      <c r="HTL92" s="136"/>
      <c r="HTP92" s="136"/>
      <c r="HTQ92" s="136"/>
      <c r="HTU92" s="136"/>
      <c r="HTV92" s="136"/>
      <c r="HTZ92" s="136"/>
      <c r="HUA92" s="136"/>
      <c r="HUE92" s="136"/>
      <c r="HUF92" s="136"/>
      <c r="HUJ92" s="136"/>
      <c r="HUK92" s="136"/>
      <c r="HUO92" s="136"/>
      <c r="HUP92" s="136"/>
      <c r="HUT92" s="136"/>
      <c r="HUU92" s="136"/>
      <c r="HUY92" s="136"/>
      <c r="HUZ92" s="136"/>
      <c r="HVD92" s="136"/>
      <c r="HVE92" s="136"/>
      <c r="HVI92" s="136"/>
      <c r="HVJ92" s="136"/>
      <c r="HVN92" s="136"/>
      <c r="HVO92" s="136"/>
      <c r="HVS92" s="136"/>
      <c r="HVT92" s="136"/>
      <c r="HVX92" s="136"/>
      <c r="HVY92" s="136"/>
      <c r="HWC92" s="136"/>
      <c r="HWD92" s="136"/>
      <c r="HWH92" s="136"/>
      <c r="HWI92" s="136"/>
      <c r="HWM92" s="136"/>
      <c r="HWN92" s="136"/>
      <c r="HWR92" s="136"/>
      <c r="HWS92" s="136"/>
      <c r="HWW92" s="136"/>
      <c r="HWX92" s="136"/>
      <c r="HXB92" s="136"/>
      <c r="HXC92" s="136"/>
      <c r="HXG92" s="136"/>
      <c r="HXH92" s="136"/>
      <c r="HXL92" s="136"/>
      <c r="HXM92" s="136"/>
      <c r="HXQ92" s="136"/>
      <c r="HXR92" s="136"/>
      <c r="HXV92" s="136"/>
      <c r="HXW92" s="136"/>
      <c r="HYA92" s="136"/>
      <c r="HYB92" s="136"/>
      <c r="HYF92" s="136"/>
      <c r="HYG92" s="136"/>
      <c r="HYK92" s="136"/>
      <c r="HYL92" s="136"/>
      <c r="HYP92" s="136"/>
      <c r="HYQ92" s="136"/>
      <c r="HYU92" s="136"/>
      <c r="HYV92" s="136"/>
      <c r="HYZ92" s="136"/>
      <c r="HZA92" s="136"/>
      <c r="HZE92" s="136"/>
      <c r="HZF92" s="136"/>
      <c r="HZJ92" s="136"/>
      <c r="HZK92" s="136"/>
      <c r="HZO92" s="136"/>
      <c r="HZP92" s="136"/>
      <c r="HZT92" s="136"/>
      <c r="HZU92" s="136"/>
      <c r="HZY92" s="136"/>
      <c r="HZZ92" s="136"/>
      <c r="IAD92" s="136"/>
      <c r="IAE92" s="136"/>
      <c r="IAI92" s="136"/>
      <c r="IAJ92" s="136"/>
      <c r="IAN92" s="136"/>
      <c r="IAO92" s="136"/>
      <c r="IAS92" s="136"/>
      <c r="IAT92" s="136"/>
      <c r="IAX92" s="136"/>
      <c r="IAY92" s="136"/>
      <c r="IBC92" s="136"/>
      <c r="IBD92" s="136"/>
      <c r="IBH92" s="136"/>
      <c r="IBI92" s="136"/>
      <c r="IBM92" s="136"/>
      <c r="IBN92" s="136"/>
      <c r="IBR92" s="136"/>
      <c r="IBS92" s="136"/>
      <c r="IBW92" s="136"/>
      <c r="IBX92" s="136"/>
      <c r="ICB92" s="136"/>
      <c r="ICC92" s="136"/>
      <c r="ICG92" s="136"/>
      <c r="ICH92" s="136"/>
      <c r="ICL92" s="136"/>
      <c r="ICM92" s="136"/>
      <c r="ICQ92" s="136"/>
      <c r="ICR92" s="136"/>
      <c r="ICV92" s="136"/>
      <c r="ICW92" s="136"/>
      <c r="IDA92" s="136"/>
      <c r="IDB92" s="136"/>
      <c r="IDF92" s="136"/>
      <c r="IDG92" s="136"/>
      <c r="IDK92" s="136"/>
      <c r="IDL92" s="136"/>
      <c r="IDP92" s="136"/>
      <c r="IDQ92" s="136"/>
      <c r="IDU92" s="136"/>
      <c r="IDV92" s="136"/>
      <c r="IDZ92" s="136"/>
      <c r="IEA92" s="136"/>
      <c r="IEE92" s="136"/>
      <c r="IEF92" s="136"/>
      <c r="IEJ92" s="136"/>
      <c r="IEK92" s="136"/>
      <c r="IEO92" s="136"/>
      <c r="IEP92" s="136"/>
      <c r="IET92" s="136"/>
      <c r="IEU92" s="136"/>
      <c r="IEY92" s="136"/>
      <c r="IEZ92" s="136"/>
      <c r="IFD92" s="136"/>
      <c r="IFE92" s="136"/>
      <c r="IFI92" s="136"/>
      <c r="IFJ92" s="136"/>
      <c r="IFN92" s="136"/>
      <c r="IFO92" s="136"/>
      <c r="IFS92" s="136"/>
      <c r="IFT92" s="136"/>
      <c r="IFX92" s="136"/>
      <c r="IFY92" s="136"/>
      <c r="IGC92" s="136"/>
      <c r="IGD92" s="136"/>
      <c r="IGH92" s="136"/>
      <c r="IGI92" s="136"/>
      <c r="IGM92" s="136"/>
      <c r="IGN92" s="136"/>
      <c r="IGR92" s="136"/>
      <c r="IGS92" s="136"/>
      <c r="IGW92" s="136"/>
      <c r="IGX92" s="136"/>
      <c r="IHB92" s="136"/>
      <c r="IHC92" s="136"/>
      <c r="IHG92" s="136"/>
      <c r="IHH92" s="136"/>
      <c r="IHL92" s="136"/>
      <c r="IHM92" s="136"/>
      <c r="IHQ92" s="136"/>
      <c r="IHR92" s="136"/>
      <c r="IHV92" s="136"/>
      <c r="IHW92" s="136"/>
      <c r="IIA92" s="136"/>
      <c r="IIB92" s="136"/>
      <c r="IIF92" s="136"/>
      <c r="IIG92" s="136"/>
      <c r="IIK92" s="136"/>
      <c r="IIL92" s="136"/>
      <c r="IIP92" s="136"/>
      <c r="IIQ92" s="136"/>
      <c r="IIU92" s="136"/>
      <c r="IIV92" s="136"/>
      <c r="IIZ92" s="136"/>
      <c r="IJA92" s="136"/>
      <c r="IJE92" s="136"/>
      <c r="IJF92" s="136"/>
      <c r="IJJ92" s="136"/>
      <c r="IJK92" s="136"/>
      <c r="IJO92" s="136"/>
      <c r="IJP92" s="136"/>
      <c r="IJT92" s="136"/>
      <c r="IJU92" s="136"/>
      <c r="IJY92" s="136"/>
      <c r="IJZ92" s="136"/>
      <c r="IKD92" s="136"/>
      <c r="IKE92" s="136"/>
      <c r="IKI92" s="136"/>
      <c r="IKJ92" s="136"/>
      <c r="IKN92" s="136"/>
      <c r="IKO92" s="136"/>
      <c r="IKS92" s="136"/>
      <c r="IKT92" s="136"/>
      <c r="IKX92" s="136"/>
      <c r="IKY92" s="136"/>
      <c r="ILC92" s="136"/>
      <c r="ILD92" s="136"/>
      <c r="ILH92" s="136"/>
      <c r="ILI92" s="136"/>
      <c r="ILM92" s="136"/>
      <c r="ILN92" s="136"/>
      <c r="ILR92" s="136"/>
      <c r="ILS92" s="136"/>
      <c r="ILW92" s="136"/>
      <c r="ILX92" s="136"/>
      <c r="IMB92" s="136"/>
      <c r="IMC92" s="136"/>
      <c r="IMG92" s="136"/>
      <c r="IMH92" s="136"/>
      <c r="IML92" s="136"/>
      <c r="IMM92" s="136"/>
      <c r="IMQ92" s="136"/>
      <c r="IMR92" s="136"/>
      <c r="IMV92" s="136"/>
      <c r="IMW92" s="136"/>
      <c r="INA92" s="136"/>
      <c r="INB92" s="136"/>
      <c r="INF92" s="136"/>
      <c r="ING92" s="136"/>
      <c r="INK92" s="136"/>
      <c r="INL92" s="136"/>
      <c r="INP92" s="136"/>
      <c r="INQ92" s="136"/>
      <c r="INU92" s="136"/>
      <c r="INV92" s="136"/>
      <c r="INZ92" s="136"/>
      <c r="IOA92" s="136"/>
      <c r="IOE92" s="136"/>
      <c r="IOF92" s="136"/>
      <c r="IOJ92" s="136"/>
      <c r="IOK92" s="136"/>
      <c r="IOO92" s="136"/>
      <c r="IOP92" s="136"/>
      <c r="IOT92" s="136"/>
      <c r="IOU92" s="136"/>
      <c r="IOY92" s="136"/>
      <c r="IOZ92" s="136"/>
      <c r="IPD92" s="136"/>
      <c r="IPE92" s="136"/>
      <c r="IPI92" s="136"/>
      <c r="IPJ92" s="136"/>
      <c r="IPN92" s="136"/>
      <c r="IPO92" s="136"/>
      <c r="IPS92" s="136"/>
      <c r="IPT92" s="136"/>
      <c r="IPX92" s="136"/>
      <c r="IPY92" s="136"/>
      <c r="IQC92" s="136"/>
      <c r="IQD92" s="136"/>
      <c r="IQH92" s="136"/>
      <c r="IQI92" s="136"/>
      <c r="IQM92" s="136"/>
      <c r="IQN92" s="136"/>
      <c r="IQR92" s="136"/>
      <c r="IQS92" s="136"/>
      <c r="IQW92" s="136"/>
      <c r="IQX92" s="136"/>
      <c r="IRB92" s="136"/>
      <c r="IRC92" s="136"/>
      <c r="IRG92" s="136"/>
      <c r="IRH92" s="136"/>
      <c r="IRL92" s="136"/>
      <c r="IRM92" s="136"/>
      <c r="IRQ92" s="136"/>
      <c r="IRR92" s="136"/>
      <c r="IRV92" s="136"/>
      <c r="IRW92" s="136"/>
      <c r="ISA92" s="136"/>
      <c r="ISB92" s="136"/>
      <c r="ISF92" s="136"/>
      <c r="ISG92" s="136"/>
      <c r="ISK92" s="136"/>
      <c r="ISL92" s="136"/>
      <c r="ISP92" s="136"/>
      <c r="ISQ92" s="136"/>
      <c r="ISU92" s="136"/>
      <c r="ISV92" s="136"/>
      <c r="ISZ92" s="136"/>
      <c r="ITA92" s="136"/>
      <c r="ITE92" s="136"/>
      <c r="ITF92" s="136"/>
      <c r="ITJ92" s="136"/>
      <c r="ITK92" s="136"/>
      <c r="ITO92" s="136"/>
      <c r="ITP92" s="136"/>
      <c r="ITT92" s="136"/>
      <c r="ITU92" s="136"/>
      <c r="ITY92" s="136"/>
      <c r="ITZ92" s="136"/>
      <c r="IUD92" s="136"/>
      <c r="IUE92" s="136"/>
      <c r="IUI92" s="136"/>
      <c r="IUJ92" s="136"/>
      <c r="IUN92" s="136"/>
      <c r="IUO92" s="136"/>
      <c r="IUS92" s="136"/>
      <c r="IUT92" s="136"/>
      <c r="IUX92" s="136"/>
      <c r="IUY92" s="136"/>
      <c r="IVC92" s="136"/>
      <c r="IVD92" s="136"/>
      <c r="IVH92" s="136"/>
      <c r="IVI92" s="136"/>
      <c r="IVM92" s="136"/>
      <c r="IVN92" s="136"/>
      <c r="IVR92" s="136"/>
      <c r="IVS92" s="136"/>
      <c r="IVW92" s="136"/>
      <c r="IVX92" s="136"/>
      <c r="IWB92" s="136"/>
      <c r="IWC92" s="136"/>
      <c r="IWG92" s="136"/>
      <c r="IWH92" s="136"/>
      <c r="IWL92" s="136"/>
      <c r="IWM92" s="136"/>
      <c r="IWQ92" s="136"/>
      <c r="IWR92" s="136"/>
      <c r="IWV92" s="136"/>
      <c r="IWW92" s="136"/>
      <c r="IXA92" s="136"/>
      <c r="IXB92" s="136"/>
      <c r="IXF92" s="136"/>
      <c r="IXG92" s="136"/>
      <c r="IXK92" s="136"/>
      <c r="IXL92" s="136"/>
      <c r="IXP92" s="136"/>
      <c r="IXQ92" s="136"/>
      <c r="IXU92" s="136"/>
      <c r="IXV92" s="136"/>
      <c r="IXZ92" s="136"/>
      <c r="IYA92" s="136"/>
      <c r="IYE92" s="136"/>
      <c r="IYF92" s="136"/>
      <c r="IYJ92" s="136"/>
      <c r="IYK92" s="136"/>
      <c r="IYO92" s="136"/>
      <c r="IYP92" s="136"/>
      <c r="IYT92" s="136"/>
      <c r="IYU92" s="136"/>
      <c r="IYY92" s="136"/>
      <c r="IYZ92" s="136"/>
      <c r="IZD92" s="136"/>
      <c r="IZE92" s="136"/>
      <c r="IZI92" s="136"/>
      <c r="IZJ92" s="136"/>
      <c r="IZN92" s="136"/>
      <c r="IZO92" s="136"/>
      <c r="IZS92" s="136"/>
      <c r="IZT92" s="136"/>
      <c r="IZX92" s="136"/>
      <c r="IZY92" s="136"/>
      <c r="JAC92" s="136"/>
      <c r="JAD92" s="136"/>
      <c r="JAH92" s="136"/>
      <c r="JAI92" s="136"/>
      <c r="JAM92" s="136"/>
      <c r="JAN92" s="136"/>
      <c r="JAR92" s="136"/>
      <c r="JAS92" s="136"/>
      <c r="JAW92" s="136"/>
      <c r="JAX92" s="136"/>
      <c r="JBB92" s="136"/>
      <c r="JBC92" s="136"/>
      <c r="JBG92" s="136"/>
      <c r="JBH92" s="136"/>
      <c r="JBL92" s="136"/>
      <c r="JBM92" s="136"/>
      <c r="JBQ92" s="136"/>
      <c r="JBR92" s="136"/>
      <c r="JBV92" s="136"/>
      <c r="JBW92" s="136"/>
      <c r="JCA92" s="136"/>
      <c r="JCB92" s="136"/>
      <c r="JCF92" s="136"/>
      <c r="JCG92" s="136"/>
      <c r="JCK92" s="136"/>
      <c r="JCL92" s="136"/>
      <c r="JCP92" s="136"/>
      <c r="JCQ92" s="136"/>
      <c r="JCU92" s="136"/>
      <c r="JCV92" s="136"/>
      <c r="JCZ92" s="136"/>
      <c r="JDA92" s="136"/>
      <c r="JDE92" s="136"/>
      <c r="JDF92" s="136"/>
      <c r="JDJ92" s="136"/>
      <c r="JDK92" s="136"/>
      <c r="JDO92" s="136"/>
      <c r="JDP92" s="136"/>
      <c r="JDT92" s="136"/>
      <c r="JDU92" s="136"/>
      <c r="JDY92" s="136"/>
      <c r="JDZ92" s="136"/>
      <c r="JED92" s="136"/>
      <c r="JEE92" s="136"/>
      <c r="JEI92" s="136"/>
      <c r="JEJ92" s="136"/>
      <c r="JEN92" s="136"/>
      <c r="JEO92" s="136"/>
      <c r="JES92" s="136"/>
      <c r="JET92" s="136"/>
      <c r="JEX92" s="136"/>
      <c r="JEY92" s="136"/>
      <c r="JFC92" s="136"/>
      <c r="JFD92" s="136"/>
      <c r="JFH92" s="136"/>
      <c r="JFI92" s="136"/>
      <c r="JFM92" s="136"/>
      <c r="JFN92" s="136"/>
      <c r="JFR92" s="136"/>
      <c r="JFS92" s="136"/>
      <c r="JFW92" s="136"/>
      <c r="JFX92" s="136"/>
      <c r="JGB92" s="136"/>
      <c r="JGC92" s="136"/>
      <c r="JGG92" s="136"/>
      <c r="JGH92" s="136"/>
      <c r="JGL92" s="136"/>
      <c r="JGM92" s="136"/>
      <c r="JGQ92" s="136"/>
      <c r="JGR92" s="136"/>
      <c r="JGV92" s="136"/>
      <c r="JGW92" s="136"/>
      <c r="JHA92" s="136"/>
      <c r="JHB92" s="136"/>
      <c r="JHF92" s="136"/>
      <c r="JHG92" s="136"/>
      <c r="JHK92" s="136"/>
      <c r="JHL92" s="136"/>
      <c r="JHP92" s="136"/>
      <c r="JHQ92" s="136"/>
      <c r="JHU92" s="136"/>
      <c r="JHV92" s="136"/>
      <c r="JHZ92" s="136"/>
      <c r="JIA92" s="136"/>
      <c r="JIE92" s="136"/>
      <c r="JIF92" s="136"/>
      <c r="JIJ92" s="136"/>
      <c r="JIK92" s="136"/>
      <c r="JIO92" s="136"/>
      <c r="JIP92" s="136"/>
      <c r="JIT92" s="136"/>
      <c r="JIU92" s="136"/>
      <c r="JIY92" s="136"/>
      <c r="JIZ92" s="136"/>
      <c r="JJD92" s="136"/>
      <c r="JJE92" s="136"/>
      <c r="JJI92" s="136"/>
      <c r="JJJ92" s="136"/>
      <c r="JJN92" s="136"/>
      <c r="JJO92" s="136"/>
      <c r="JJS92" s="136"/>
      <c r="JJT92" s="136"/>
      <c r="JJX92" s="136"/>
      <c r="JJY92" s="136"/>
      <c r="JKC92" s="136"/>
      <c r="JKD92" s="136"/>
      <c r="JKH92" s="136"/>
      <c r="JKI92" s="136"/>
      <c r="JKM92" s="136"/>
      <c r="JKN92" s="136"/>
      <c r="JKR92" s="136"/>
      <c r="JKS92" s="136"/>
      <c r="JKW92" s="136"/>
      <c r="JKX92" s="136"/>
      <c r="JLB92" s="136"/>
      <c r="JLC92" s="136"/>
      <c r="JLG92" s="136"/>
      <c r="JLH92" s="136"/>
      <c r="JLL92" s="136"/>
      <c r="JLM92" s="136"/>
      <c r="JLQ92" s="136"/>
      <c r="JLR92" s="136"/>
      <c r="JLV92" s="136"/>
      <c r="JLW92" s="136"/>
      <c r="JMA92" s="136"/>
      <c r="JMB92" s="136"/>
      <c r="JMF92" s="136"/>
      <c r="JMG92" s="136"/>
      <c r="JMK92" s="136"/>
      <c r="JML92" s="136"/>
      <c r="JMP92" s="136"/>
      <c r="JMQ92" s="136"/>
      <c r="JMU92" s="136"/>
      <c r="JMV92" s="136"/>
      <c r="JMZ92" s="136"/>
      <c r="JNA92" s="136"/>
      <c r="JNE92" s="136"/>
      <c r="JNF92" s="136"/>
      <c r="JNJ92" s="136"/>
      <c r="JNK92" s="136"/>
      <c r="JNO92" s="136"/>
      <c r="JNP92" s="136"/>
      <c r="JNT92" s="136"/>
      <c r="JNU92" s="136"/>
      <c r="JNY92" s="136"/>
      <c r="JNZ92" s="136"/>
      <c r="JOD92" s="136"/>
      <c r="JOE92" s="136"/>
      <c r="JOI92" s="136"/>
      <c r="JOJ92" s="136"/>
      <c r="JON92" s="136"/>
      <c r="JOO92" s="136"/>
      <c r="JOS92" s="136"/>
      <c r="JOT92" s="136"/>
      <c r="JOX92" s="136"/>
      <c r="JOY92" s="136"/>
      <c r="JPC92" s="136"/>
      <c r="JPD92" s="136"/>
      <c r="JPH92" s="136"/>
      <c r="JPI92" s="136"/>
      <c r="JPM92" s="136"/>
      <c r="JPN92" s="136"/>
      <c r="JPR92" s="136"/>
      <c r="JPS92" s="136"/>
      <c r="JPW92" s="136"/>
      <c r="JPX92" s="136"/>
      <c r="JQB92" s="136"/>
      <c r="JQC92" s="136"/>
      <c r="JQG92" s="136"/>
      <c r="JQH92" s="136"/>
      <c r="JQL92" s="136"/>
      <c r="JQM92" s="136"/>
      <c r="JQQ92" s="136"/>
      <c r="JQR92" s="136"/>
      <c r="JQV92" s="136"/>
      <c r="JQW92" s="136"/>
      <c r="JRA92" s="136"/>
      <c r="JRB92" s="136"/>
      <c r="JRF92" s="136"/>
      <c r="JRG92" s="136"/>
      <c r="JRK92" s="136"/>
      <c r="JRL92" s="136"/>
      <c r="JRP92" s="136"/>
      <c r="JRQ92" s="136"/>
      <c r="JRU92" s="136"/>
      <c r="JRV92" s="136"/>
      <c r="JRZ92" s="136"/>
      <c r="JSA92" s="136"/>
      <c r="JSE92" s="136"/>
      <c r="JSF92" s="136"/>
      <c r="JSJ92" s="136"/>
      <c r="JSK92" s="136"/>
      <c r="JSO92" s="136"/>
      <c r="JSP92" s="136"/>
      <c r="JST92" s="136"/>
      <c r="JSU92" s="136"/>
      <c r="JSY92" s="136"/>
      <c r="JSZ92" s="136"/>
      <c r="JTD92" s="136"/>
      <c r="JTE92" s="136"/>
      <c r="JTI92" s="136"/>
      <c r="JTJ92" s="136"/>
      <c r="JTN92" s="136"/>
      <c r="JTO92" s="136"/>
      <c r="JTS92" s="136"/>
      <c r="JTT92" s="136"/>
      <c r="JTX92" s="136"/>
      <c r="JTY92" s="136"/>
      <c r="JUC92" s="136"/>
      <c r="JUD92" s="136"/>
      <c r="JUH92" s="136"/>
      <c r="JUI92" s="136"/>
      <c r="JUM92" s="136"/>
      <c r="JUN92" s="136"/>
      <c r="JUR92" s="136"/>
      <c r="JUS92" s="136"/>
      <c r="JUW92" s="136"/>
      <c r="JUX92" s="136"/>
      <c r="JVB92" s="136"/>
      <c r="JVC92" s="136"/>
      <c r="JVG92" s="136"/>
      <c r="JVH92" s="136"/>
      <c r="JVL92" s="136"/>
      <c r="JVM92" s="136"/>
      <c r="JVQ92" s="136"/>
      <c r="JVR92" s="136"/>
      <c r="JVV92" s="136"/>
      <c r="JVW92" s="136"/>
      <c r="JWA92" s="136"/>
      <c r="JWB92" s="136"/>
      <c r="JWF92" s="136"/>
      <c r="JWG92" s="136"/>
      <c r="JWK92" s="136"/>
      <c r="JWL92" s="136"/>
      <c r="JWP92" s="136"/>
      <c r="JWQ92" s="136"/>
      <c r="JWU92" s="136"/>
      <c r="JWV92" s="136"/>
      <c r="JWZ92" s="136"/>
      <c r="JXA92" s="136"/>
      <c r="JXE92" s="136"/>
      <c r="JXF92" s="136"/>
      <c r="JXJ92" s="136"/>
      <c r="JXK92" s="136"/>
      <c r="JXO92" s="136"/>
      <c r="JXP92" s="136"/>
      <c r="JXT92" s="136"/>
      <c r="JXU92" s="136"/>
      <c r="JXY92" s="136"/>
      <c r="JXZ92" s="136"/>
      <c r="JYD92" s="136"/>
      <c r="JYE92" s="136"/>
      <c r="JYI92" s="136"/>
      <c r="JYJ92" s="136"/>
      <c r="JYN92" s="136"/>
      <c r="JYO92" s="136"/>
      <c r="JYS92" s="136"/>
      <c r="JYT92" s="136"/>
      <c r="JYX92" s="136"/>
      <c r="JYY92" s="136"/>
      <c r="JZC92" s="136"/>
      <c r="JZD92" s="136"/>
      <c r="JZH92" s="136"/>
      <c r="JZI92" s="136"/>
      <c r="JZM92" s="136"/>
      <c r="JZN92" s="136"/>
      <c r="JZR92" s="136"/>
      <c r="JZS92" s="136"/>
      <c r="JZW92" s="136"/>
      <c r="JZX92" s="136"/>
      <c r="KAB92" s="136"/>
      <c r="KAC92" s="136"/>
      <c r="KAG92" s="136"/>
      <c r="KAH92" s="136"/>
      <c r="KAL92" s="136"/>
      <c r="KAM92" s="136"/>
      <c r="KAQ92" s="136"/>
      <c r="KAR92" s="136"/>
      <c r="KAV92" s="136"/>
      <c r="KAW92" s="136"/>
      <c r="KBA92" s="136"/>
      <c r="KBB92" s="136"/>
      <c r="KBF92" s="136"/>
      <c r="KBG92" s="136"/>
      <c r="KBK92" s="136"/>
      <c r="KBL92" s="136"/>
      <c r="KBP92" s="136"/>
      <c r="KBQ92" s="136"/>
      <c r="KBU92" s="136"/>
      <c r="KBV92" s="136"/>
      <c r="KBZ92" s="136"/>
      <c r="KCA92" s="136"/>
      <c r="KCE92" s="136"/>
      <c r="KCF92" s="136"/>
      <c r="KCJ92" s="136"/>
      <c r="KCK92" s="136"/>
      <c r="KCO92" s="136"/>
      <c r="KCP92" s="136"/>
      <c r="KCT92" s="136"/>
      <c r="KCU92" s="136"/>
      <c r="KCY92" s="136"/>
      <c r="KCZ92" s="136"/>
      <c r="KDD92" s="136"/>
      <c r="KDE92" s="136"/>
      <c r="KDI92" s="136"/>
      <c r="KDJ92" s="136"/>
      <c r="KDN92" s="136"/>
      <c r="KDO92" s="136"/>
      <c r="KDS92" s="136"/>
      <c r="KDT92" s="136"/>
      <c r="KDX92" s="136"/>
      <c r="KDY92" s="136"/>
      <c r="KEC92" s="136"/>
      <c r="KED92" s="136"/>
      <c r="KEH92" s="136"/>
      <c r="KEI92" s="136"/>
      <c r="KEM92" s="136"/>
      <c r="KEN92" s="136"/>
      <c r="KER92" s="136"/>
      <c r="KES92" s="136"/>
      <c r="KEW92" s="136"/>
      <c r="KEX92" s="136"/>
      <c r="KFB92" s="136"/>
      <c r="KFC92" s="136"/>
      <c r="KFG92" s="136"/>
      <c r="KFH92" s="136"/>
      <c r="KFL92" s="136"/>
      <c r="KFM92" s="136"/>
      <c r="KFQ92" s="136"/>
      <c r="KFR92" s="136"/>
      <c r="KFV92" s="136"/>
      <c r="KFW92" s="136"/>
      <c r="KGA92" s="136"/>
      <c r="KGB92" s="136"/>
      <c r="KGF92" s="136"/>
      <c r="KGG92" s="136"/>
      <c r="KGK92" s="136"/>
      <c r="KGL92" s="136"/>
      <c r="KGP92" s="136"/>
      <c r="KGQ92" s="136"/>
      <c r="KGU92" s="136"/>
      <c r="KGV92" s="136"/>
      <c r="KGZ92" s="136"/>
      <c r="KHA92" s="136"/>
      <c r="KHE92" s="136"/>
      <c r="KHF92" s="136"/>
      <c r="KHJ92" s="136"/>
      <c r="KHK92" s="136"/>
      <c r="KHO92" s="136"/>
      <c r="KHP92" s="136"/>
      <c r="KHT92" s="136"/>
      <c r="KHU92" s="136"/>
      <c r="KHY92" s="136"/>
      <c r="KHZ92" s="136"/>
      <c r="KID92" s="136"/>
      <c r="KIE92" s="136"/>
      <c r="KII92" s="136"/>
      <c r="KIJ92" s="136"/>
      <c r="KIN92" s="136"/>
      <c r="KIO92" s="136"/>
      <c r="KIS92" s="136"/>
      <c r="KIT92" s="136"/>
      <c r="KIX92" s="136"/>
      <c r="KIY92" s="136"/>
      <c r="KJC92" s="136"/>
      <c r="KJD92" s="136"/>
      <c r="KJH92" s="136"/>
      <c r="KJI92" s="136"/>
      <c r="KJM92" s="136"/>
      <c r="KJN92" s="136"/>
      <c r="KJR92" s="136"/>
      <c r="KJS92" s="136"/>
      <c r="KJW92" s="136"/>
      <c r="KJX92" s="136"/>
      <c r="KKB92" s="136"/>
      <c r="KKC92" s="136"/>
      <c r="KKG92" s="136"/>
      <c r="KKH92" s="136"/>
      <c r="KKL92" s="136"/>
      <c r="KKM92" s="136"/>
      <c r="KKQ92" s="136"/>
      <c r="KKR92" s="136"/>
      <c r="KKV92" s="136"/>
      <c r="KKW92" s="136"/>
      <c r="KLA92" s="136"/>
      <c r="KLB92" s="136"/>
      <c r="KLF92" s="136"/>
      <c r="KLG92" s="136"/>
      <c r="KLK92" s="136"/>
      <c r="KLL92" s="136"/>
      <c r="KLP92" s="136"/>
      <c r="KLQ92" s="136"/>
      <c r="KLU92" s="136"/>
      <c r="KLV92" s="136"/>
      <c r="KLZ92" s="136"/>
      <c r="KMA92" s="136"/>
      <c r="KME92" s="136"/>
      <c r="KMF92" s="136"/>
      <c r="KMJ92" s="136"/>
      <c r="KMK92" s="136"/>
      <c r="KMO92" s="136"/>
      <c r="KMP92" s="136"/>
      <c r="KMT92" s="136"/>
      <c r="KMU92" s="136"/>
      <c r="KMY92" s="136"/>
      <c r="KMZ92" s="136"/>
      <c r="KND92" s="136"/>
      <c r="KNE92" s="136"/>
      <c r="KNI92" s="136"/>
      <c r="KNJ92" s="136"/>
      <c r="KNN92" s="136"/>
      <c r="KNO92" s="136"/>
      <c r="KNS92" s="136"/>
      <c r="KNT92" s="136"/>
      <c r="KNX92" s="136"/>
      <c r="KNY92" s="136"/>
      <c r="KOC92" s="136"/>
      <c r="KOD92" s="136"/>
      <c r="KOH92" s="136"/>
      <c r="KOI92" s="136"/>
      <c r="KOM92" s="136"/>
      <c r="KON92" s="136"/>
      <c r="KOR92" s="136"/>
      <c r="KOS92" s="136"/>
      <c r="KOW92" s="136"/>
      <c r="KOX92" s="136"/>
      <c r="KPB92" s="136"/>
      <c r="KPC92" s="136"/>
      <c r="KPG92" s="136"/>
      <c r="KPH92" s="136"/>
      <c r="KPL92" s="136"/>
      <c r="KPM92" s="136"/>
      <c r="KPQ92" s="136"/>
      <c r="KPR92" s="136"/>
      <c r="KPV92" s="136"/>
      <c r="KPW92" s="136"/>
      <c r="KQA92" s="136"/>
      <c r="KQB92" s="136"/>
      <c r="KQF92" s="136"/>
      <c r="KQG92" s="136"/>
      <c r="KQK92" s="136"/>
      <c r="KQL92" s="136"/>
      <c r="KQP92" s="136"/>
      <c r="KQQ92" s="136"/>
      <c r="KQU92" s="136"/>
      <c r="KQV92" s="136"/>
      <c r="KQZ92" s="136"/>
      <c r="KRA92" s="136"/>
      <c r="KRE92" s="136"/>
      <c r="KRF92" s="136"/>
      <c r="KRJ92" s="136"/>
      <c r="KRK92" s="136"/>
      <c r="KRO92" s="136"/>
      <c r="KRP92" s="136"/>
      <c r="KRT92" s="136"/>
      <c r="KRU92" s="136"/>
      <c r="KRY92" s="136"/>
      <c r="KRZ92" s="136"/>
      <c r="KSD92" s="136"/>
      <c r="KSE92" s="136"/>
      <c r="KSI92" s="136"/>
      <c r="KSJ92" s="136"/>
      <c r="KSN92" s="136"/>
      <c r="KSO92" s="136"/>
      <c r="KSS92" s="136"/>
      <c r="KST92" s="136"/>
      <c r="KSX92" s="136"/>
      <c r="KSY92" s="136"/>
      <c r="KTC92" s="136"/>
      <c r="KTD92" s="136"/>
      <c r="KTH92" s="136"/>
      <c r="KTI92" s="136"/>
      <c r="KTM92" s="136"/>
      <c r="KTN92" s="136"/>
      <c r="KTR92" s="136"/>
      <c r="KTS92" s="136"/>
      <c r="KTW92" s="136"/>
      <c r="KTX92" s="136"/>
      <c r="KUB92" s="136"/>
      <c r="KUC92" s="136"/>
      <c r="KUG92" s="136"/>
      <c r="KUH92" s="136"/>
      <c r="KUL92" s="136"/>
      <c r="KUM92" s="136"/>
      <c r="KUQ92" s="136"/>
      <c r="KUR92" s="136"/>
      <c r="KUV92" s="136"/>
      <c r="KUW92" s="136"/>
      <c r="KVA92" s="136"/>
      <c r="KVB92" s="136"/>
      <c r="KVF92" s="136"/>
      <c r="KVG92" s="136"/>
      <c r="KVK92" s="136"/>
      <c r="KVL92" s="136"/>
      <c r="KVP92" s="136"/>
      <c r="KVQ92" s="136"/>
      <c r="KVU92" s="136"/>
      <c r="KVV92" s="136"/>
      <c r="KVZ92" s="136"/>
      <c r="KWA92" s="136"/>
      <c r="KWE92" s="136"/>
      <c r="KWF92" s="136"/>
      <c r="KWJ92" s="136"/>
      <c r="KWK92" s="136"/>
      <c r="KWO92" s="136"/>
      <c r="KWP92" s="136"/>
      <c r="KWT92" s="136"/>
      <c r="KWU92" s="136"/>
      <c r="KWY92" s="136"/>
      <c r="KWZ92" s="136"/>
      <c r="KXD92" s="136"/>
      <c r="KXE92" s="136"/>
      <c r="KXI92" s="136"/>
      <c r="KXJ92" s="136"/>
      <c r="KXN92" s="136"/>
      <c r="KXO92" s="136"/>
      <c r="KXS92" s="136"/>
      <c r="KXT92" s="136"/>
      <c r="KXX92" s="136"/>
      <c r="KXY92" s="136"/>
      <c r="KYC92" s="136"/>
      <c r="KYD92" s="136"/>
      <c r="KYH92" s="136"/>
      <c r="KYI92" s="136"/>
      <c r="KYM92" s="136"/>
      <c r="KYN92" s="136"/>
      <c r="KYR92" s="136"/>
      <c r="KYS92" s="136"/>
      <c r="KYW92" s="136"/>
      <c r="KYX92" s="136"/>
      <c r="KZB92" s="136"/>
      <c r="KZC92" s="136"/>
      <c r="KZG92" s="136"/>
      <c r="KZH92" s="136"/>
      <c r="KZL92" s="136"/>
      <c r="KZM92" s="136"/>
      <c r="KZQ92" s="136"/>
      <c r="KZR92" s="136"/>
      <c r="KZV92" s="136"/>
      <c r="KZW92" s="136"/>
      <c r="LAA92" s="136"/>
      <c r="LAB92" s="136"/>
      <c r="LAF92" s="136"/>
      <c r="LAG92" s="136"/>
      <c r="LAK92" s="136"/>
      <c r="LAL92" s="136"/>
      <c r="LAP92" s="136"/>
      <c r="LAQ92" s="136"/>
      <c r="LAU92" s="136"/>
      <c r="LAV92" s="136"/>
      <c r="LAZ92" s="136"/>
      <c r="LBA92" s="136"/>
      <c r="LBE92" s="136"/>
      <c r="LBF92" s="136"/>
      <c r="LBJ92" s="136"/>
      <c r="LBK92" s="136"/>
      <c r="LBO92" s="136"/>
      <c r="LBP92" s="136"/>
      <c r="LBT92" s="136"/>
      <c r="LBU92" s="136"/>
      <c r="LBY92" s="136"/>
      <c r="LBZ92" s="136"/>
      <c r="LCD92" s="136"/>
      <c r="LCE92" s="136"/>
      <c r="LCI92" s="136"/>
      <c r="LCJ92" s="136"/>
      <c r="LCN92" s="136"/>
      <c r="LCO92" s="136"/>
      <c r="LCS92" s="136"/>
      <c r="LCT92" s="136"/>
      <c r="LCX92" s="136"/>
      <c r="LCY92" s="136"/>
      <c r="LDC92" s="136"/>
      <c r="LDD92" s="136"/>
      <c r="LDH92" s="136"/>
      <c r="LDI92" s="136"/>
      <c r="LDM92" s="136"/>
      <c r="LDN92" s="136"/>
      <c r="LDR92" s="136"/>
      <c r="LDS92" s="136"/>
      <c r="LDW92" s="136"/>
      <c r="LDX92" s="136"/>
      <c r="LEB92" s="136"/>
      <c r="LEC92" s="136"/>
      <c r="LEG92" s="136"/>
      <c r="LEH92" s="136"/>
      <c r="LEL92" s="136"/>
      <c r="LEM92" s="136"/>
      <c r="LEQ92" s="136"/>
      <c r="LER92" s="136"/>
      <c r="LEV92" s="136"/>
      <c r="LEW92" s="136"/>
      <c r="LFA92" s="136"/>
      <c r="LFB92" s="136"/>
      <c r="LFF92" s="136"/>
      <c r="LFG92" s="136"/>
      <c r="LFK92" s="136"/>
      <c r="LFL92" s="136"/>
      <c r="LFP92" s="136"/>
      <c r="LFQ92" s="136"/>
      <c r="LFU92" s="136"/>
      <c r="LFV92" s="136"/>
      <c r="LFZ92" s="136"/>
      <c r="LGA92" s="136"/>
      <c r="LGE92" s="136"/>
      <c r="LGF92" s="136"/>
      <c r="LGJ92" s="136"/>
      <c r="LGK92" s="136"/>
      <c r="LGO92" s="136"/>
      <c r="LGP92" s="136"/>
      <c r="LGT92" s="136"/>
      <c r="LGU92" s="136"/>
      <c r="LGY92" s="136"/>
      <c r="LGZ92" s="136"/>
      <c r="LHD92" s="136"/>
      <c r="LHE92" s="136"/>
      <c r="LHI92" s="136"/>
      <c r="LHJ92" s="136"/>
      <c r="LHN92" s="136"/>
      <c r="LHO92" s="136"/>
      <c r="LHS92" s="136"/>
      <c r="LHT92" s="136"/>
      <c r="LHX92" s="136"/>
      <c r="LHY92" s="136"/>
      <c r="LIC92" s="136"/>
      <c r="LID92" s="136"/>
      <c r="LIH92" s="136"/>
      <c r="LII92" s="136"/>
      <c r="LIM92" s="136"/>
      <c r="LIN92" s="136"/>
      <c r="LIR92" s="136"/>
      <c r="LIS92" s="136"/>
      <c r="LIW92" s="136"/>
      <c r="LIX92" s="136"/>
      <c r="LJB92" s="136"/>
      <c r="LJC92" s="136"/>
      <c r="LJG92" s="136"/>
      <c r="LJH92" s="136"/>
      <c r="LJL92" s="136"/>
      <c r="LJM92" s="136"/>
      <c r="LJQ92" s="136"/>
      <c r="LJR92" s="136"/>
      <c r="LJV92" s="136"/>
      <c r="LJW92" s="136"/>
      <c r="LKA92" s="136"/>
      <c r="LKB92" s="136"/>
      <c r="LKF92" s="136"/>
      <c r="LKG92" s="136"/>
      <c r="LKK92" s="136"/>
      <c r="LKL92" s="136"/>
      <c r="LKP92" s="136"/>
      <c r="LKQ92" s="136"/>
      <c r="LKU92" s="136"/>
      <c r="LKV92" s="136"/>
      <c r="LKZ92" s="136"/>
      <c r="LLA92" s="136"/>
      <c r="LLE92" s="136"/>
      <c r="LLF92" s="136"/>
      <c r="LLJ92" s="136"/>
      <c r="LLK92" s="136"/>
      <c r="LLO92" s="136"/>
      <c r="LLP92" s="136"/>
      <c r="LLT92" s="136"/>
      <c r="LLU92" s="136"/>
      <c r="LLY92" s="136"/>
      <c r="LLZ92" s="136"/>
      <c r="LMD92" s="136"/>
      <c r="LME92" s="136"/>
      <c r="LMI92" s="136"/>
      <c r="LMJ92" s="136"/>
      <c r="LMN92" s="136"/>
      <c r="LMO92" s="136"/>
      <c r="LMS92" s="136"/>
      <c r="LMT92" s="136"/>
      <c r="LMX92" s="136"/>
      <c r="LMY92" s="136"/>
      <c r="LNC92" s="136"/>
      <c r="LND92" s="136"/>
      <c r="LNH92" s="136"/>
      <c r="LNI92" s="136"/>
      <c r="LNM92" s="136"/>
      <c r="LNN92" s="136"/>
      <c r="LNR92" s="136"/>
      <c r="LNS92" s="136"/>
      <c r="LNW92" s="136"/>
      <c r="LNX92" s="136"/>
      <c r="LOB92" s="136"/>
      <c r="LOC92" s="136"/>
      <c r="LOG92" s="136"/>
      <c r="LOH92" s="136"/>
      <c r="LOL92" s="136"/>
      <c r="LOM92" s="136"/>
      <c r="LOQ92" s="136"/>
      <c r="LOR92" s="136"/>
      <c r="LOV92" s="136"/>
      <c r="LOW92" s="136"/>
      <c r="LPA92" s="136"/>
      <c r="LPB92" s="136"/>
      <c r="LPF92" s="136"/>
      <c r="LPG92" s="136"/>
      <c r="LPK92" s="136"/>
      <c r="LPL92" s="136"/>
      <c r="LPP92" s="136"/>
      <c r="LPQ92" s="136"/>
      <c r="LPU92" s="136"/>
      <c r="LPV92" s="136"/>
      <c r="LPZ92" s="136"/>
      <c r="LQA92" s="136"/>
      <c r="LQE92" s="136"/>
      <c r="LQF92" s="136"/>
      <c r="LQJ92" s="136"/>
      <c r="LQK92" s="136"/>
      <c r="LQO92" s="136"/>
      <c r="LQP92" s="136"/>
      <c r="LQT92" s="136"/>
      <c r="LQU92" s="136"/>
      <c r="LQY92" s="136"/>
      <c r="LQZ92" s="136"/>
      <c r="LRD92" s="136"/>
      <c r="LRE92" s="136"/>
      <c r="LRI92" s="136"/>
      <c r="LRJ92" s="136"/>
      <c r="LRN92" s="136"/>
      <c r="LRO92" s="136"/>
      <c r="LRS92" s="136"/>
      <c r="LRT92" s="136"/>
      <c r="LRX92" s="136"/>
      <c r="LRY92" s="136"/>
      <c r="LSC92" s="136"/>
      <c r="LSD92" s="136"/>
      <c r="LSH92" s="136"/>
      <c r="LSI92" s="136"/>
      <c r="LSM92" s="136"/>
      <c r="LSN92" s="136"/>
      <c r="LSR92" s="136"/>
      <c r="LSS92" s="136"/>
      <c r="LSW92" s="136"/>
      <c r="LSX92" s="136"/>
      <c r="LTB92" s="136"/>
      <c r="LTC92" s="136"/>
      <c r="LTG92" s="136"/>
      <c r="LTH92" s="136"/>
      <c r="LTL92" s="136"/>
      <c r="LTM92" s="136"/>
      <c r="LTQ92" s="136"/>
      <c r="LTR92" s="136"/>
      <c r="LTV92" s="136"/>
      <c r="LTW92" s="136"/>
      <c r="LUA92" s="136"/>
      <c r="LUB92" s="136"/>
      <c r="LUF92" s="136"/>
      <c r="LUG92" s="136"/>
      <c r="LUK92" s="136"/>
      <c r="LUL92" s="136"/>
      <c r="LUP92" s="136"/>
      <c r="LUQ92" s="136"/>
      <c r="LUU92" s="136"/>
      <c r="LUV92" s="136"/>
      <c r="LUZ92" s="136"/>
      <c r="LVA92" s="136"/>
      <c r="LVE92" s="136"/>
      <c r="LVF92" s="136"/>
      <c r="LVJ92" s="136"/>
      <c r="LVK92" s="136"/>
      <c r="LVO92" s="136"/>
      <c r="LVP92" s="136"/>
      <c r="LVT92" s="136"/>
      <c r="LVU92" s="136"/>
      <c r="LVY92" s="136"/>
      <c r="LVZ92" s="136"/>
      <c r="LWD92" s="136"/>
      <c r="LWE92" s="136"/>
      <c r="LWI92" s="136"/>
      <c r="LWJ92" s="136"/>
      <c r="LWN92" s="136"/>
      <c r="LWO92" s="136"/>
      <c r="LWS92" s="136"/>
      <c r="LWT92" s="136"/>
      <c r="LWX92" s="136"/>
      <c r="LWY92" s="136"/>
      <c r="LXC92" s="136"/>
      <c r="LXD92" s="136"/>
      <c r="LXH92" s="136"/>
      <c r="LXI92" s="136"/>
      <c r="LXM92" s="136"/>
      <c r="LXN92" s="136"/>
      <c r="LXR92" s="136"/>
      <c r="LXS92" s="136"/>
      <c r="LXW92" s="136"/>
      <c r="LXX92" s="136"/>
      <c r="LYB92" s="136"/>
      <c r="LYC92" s="136"/>
      <c r="LYG92" s="136"/>
      <c r="LYH92" s="136"/>
      <c r="LYL92" s="136"/>
      <c r="LYM92" s="136"/>
      <c r="LYQ92" s="136"/>
      <c r="LYR92" s="136"/>
      <c r="LYV92" s="136"/>
      <c r="LYW92" s="136"/>
      <c r="LZA92" s="136"/>
      <c r="LZB92" s="136"/>
      <c r="LZF92" s="136"/>
      <c r="LZG92" s="136"/>
      <c r="LZK92" s="136"/>
      <c r="LZL92" s="136"/>
      <c r="LZP92" s="136"/>
      <c r="LZQ92" s="136"/>
      <c r="LZU92" s="136"/>
      <c r="LZV92" s="136"/>
      <c r="LZZ92" s="136"/>
      <c r="MAA92" s="136"/>
      <c r="MAE92" s="136"/>
      <c r="MAF92" s="136"/>
      <c r="MAJ92" s="136"/>
      <c r="MAK92" s="136"/>
      <c r="MAO92" s="136"/>
      <c r="MAP92" s="136"/>
      <c r="MAT92" s="136"/>
      <c r="MAU92" s="136"/>
      <c r="MAY92" s="136"/>
      <c r="MAZ92" s="136"/>
      <c r="MBD92" s="136"/>
      <c r="MBE92" s="136"/>
      <c r="MBI92" s="136"/>
      <c r="MBJ92" s="136"/>
      <c r="MBN92" s="136"/>
      <c r="MBO92" s="136"/>
      <c r="MBS92" s="136"/>
      <c r="MBT92" s="136"/>
      <c r="MBX92" s="136"/>
      <c r="MBY92" s="136"/>
      <c r="MCC92" s="136"/>
      <c r="MCD92" s="136"/>
      <c r="MCH92" s="136"/>
      <c r="MCI92" s="136"/>
      <c r="MCM92" s="136"/>
      <c r="MCN92" s="136"/>
      <c r="MCR92" s="136"/>
      <c r="MCS92" s="136"/>
      <c r="MCW92" s="136"/>
      <c r="MCX92" s="136"/>
      <c r="MDB92" s="136"/>
      <c r="MDC92" s="136"/>
      <c r="MDG92" s="136"/>
      <c r="MDH92" s="136"/>
      <c r="MDL92" s="136"/>
      <c r="MDM92" s="136"/>
      <c r="MDQ92" s="136"/>
      <c r="MDR92" s="136"/>
      <c r="MDV92" s="136"/>
      <c r="MDW92" s="136"/>
      <c r="MEA92" s="136"/>
      <c r="MEB92" s="136"/>
      <c r="MEF92" s="136"/>
      <c r="MEG92" s="136"/>
      <c r="MEK92" s="136"/>
      <c r="MEL92" s="136"/>
      <c r="MEP92" s="136"/>
      <c r="MEQ92" s="136"/>
      <c r="MEU92" s="136"/>
      <c r="MEV92" s="136"/>
      <c r="MEZ92" s="136"/>
      <c r="MFA92" s="136"/>
      <c r="MFE92" s="136"/>
      <c r="MFF92" s="136"/>
      <c r="MFJ92" s="136"/>
      <c r="MFK92" s="136"/>
      <c r="MFO92" s="136"/>
      <c r="MFP92" s="136"/>
      <c r="MFT92" s="136"/>
      <c r="MFU92" s="136"/>
      <c r="MFY92" s="136"/>
      <c r="MFZ92" s="136"/>
      <c r="MGD92" s="136"/>
      <c r="MGE92" s="136"/>
      <c r="MGI92" s="136"/>
      <c r="MGJ92" s="136"/>
      <c r="MGN92" s="136"/>
      <c r="MGO92" s="136"/>
      <c r="MGS92" s="136"/>
      <c r="MGT92" s="136"/>
      <c r="MGX92" s="136"/>
      <c r="MGY92" s="136"/>
      <c r="MHC92" s="136"/>
      <c r="MHD92" s="136"/>
      <c r="MHH92" s="136"/>
      <c r="MHI92" s="136"/>
      <c r="MHM92" s="136"/>
      <c r="MHN92" s="136"/>
      <c r="MHR92" s="136"/>
      <c r="MHS92" s="136"/>
      <c r="MHW92" s="136"/>
      <c r="MHX92" s="136"/>
      <c r="MIB92" s="136"/>
      <c r="MIC92" s="136"/>
      <c r="MIG92" s="136"/>
      <c r="MIH92" s="136"/>
      <c r="MIL92" s="136"/>
      <c r="MIM92" s="136"/>
      <c r="MIQ92" s="136"/>
      <c r="MIR92" s="136"/>
      <c r="MIV92" s="136"/>
      <c r="MIW92" s="136"/>
      <c r="MJA92" s="136"/>
      <c r="MJB92" s="136"/>
      <c r="MJF92" s="136"/>
      <c r="MJG92" s="136"/>
      <c r="MJK92" s="136"/>
      <c r="MJL92" s="136"/>
      <c r="MJP92" s="136"/>
      <c r="MJQ92" s="136"/>
      <c r="MJU92" s="136"/>
      <c r="MJV92" s="136"/>
      <c r="MJZ92" s="136"/>
      <c r="MKA92" s="136"/>
      <c r="MKE92" s="136"/>
      <c r="MKF92" s="136"/>
      <c r="MKJ92" s="136"/>
      <c r="MKK92" s="136"/>
      <c r="MKO92" s="136"/>
      <c r="MKP92" s="136"/>
      <c r="MKT92" s="136"/>
      <c r="MKU92" s="136"/>
      <c r="MKY92" s="136"/>
      <c r="MKZ92" s="136"/>
      <c r="MLD92" s="136"/>
      <c r="MLE92" s="136"/>
      <c r="MLI92" s="136"/>
      <c r="MLJ92" s="136"/>
      <c r="MLN92" s="136"/>
      <c r="MLO92" s="136"/>
      <c r="MLS92" s="136"/>
      <c r="MLT92" s="136"/>
      <c r="MLX92" s="136"/>
      <c r="MLY92" s="136"/>
      <c r="MMC92" s="136"/>
      <c r="MMD92" s="136"/>
      <c r="MMH92" s="136"/>
      <c r="MMI92" s="136"/>
      <c r="MMM92" s="136"/>
      <c r="MMN92" s="136"/>
      <c r="MMR92" s="136"/>
      <c r="MMS92" s="136"/>
      <c r="MMW92" s="136"/>
      <c r="MMX92" s="136"/>
      <c r="MNB92" s="136"/>
      <c r="MNC92" s="136"/>
      <c r="MNG92" s="136"/>
      <c r="MNH92" s="136"/>
      <c r="MNL92" s="136"/>
      <c r="MNM92" s="136"/>
      <c r="MNQ92" s="136"/>
      <c r="MNR92" s="136"/>
      <c r="MNV92" s="136"/>
      <c r="MNW92" s="136"/>
      <c r="MOA92" s="136"/>
      <c r="MOB92" s="136"/>
      <c r="MOF92" s="136"/>
      <c r="MOG92" s="136"/>
      <c r="MOK92" s="136"/>
      <c r="MOL92" s="136"/>
      <c r="MOP92" s="136"/>
      <c r="MOQ92" s="136"/>
      <c r="MOU92" s="136"/>
      <c r="MOV92" s="136"/>
      <c r="MOZ92" s="136"/>
      <c r="MPA92" s="136"/>
      <c r="MPE92" s="136"/>
      <c r="MPF92" s="136"/>
      <c r="MPJ92" s="136"/>
      <c r="MPK92" s="136"/>
      <c r="MPO92" s="136"/>
      <c r="MPP92" s="136"/>
      <c r="MPT92" s="136"/>
      <c r="MPU92" s="136"/>
      <c r="MPY92" s="136"/>
      <c r="MPZ92" s="136"/>
      <c r="MQD92" s="136"/>
      <c r="MQE92" s="136"/>
      <c r="MQI92" s="136"/>
      <c r="MQJ92" s="136"/>
      <c r="MQN92" s="136"/>
      <c r="MQO92" s="136"/>
      <c r="MQS92" s="136"/>
      <c r="MQT92" s="136"/>
      <c r="MQX92" s="136"/>
      <c r="MQY92" s="136"/>
      <c r="MRC92" s="136"/>
      <c r="MRD92" s="136"/>
      <c r="MRH92" s="136"/>
      <c r="MRI92" s="136"/>
      <c r="MRM92" s="136"/>
      <c r="MRN92" s="136"/>
      <c r="MRR92" s="136"/>
      <c r="MRS92" s="136"/>
      <c r="MRW92" s="136"/>
      <c r="MRX92" s="136"/>
      <c r="MSB92" s="136"/>
      <c r="MSC92" s="136"/>
      <c r="MSG92" s="136"/>
      <c r="MSH92" s="136"/>
      <c r="MSL92" s="136"/>
      <c r="MSM92" s="136"/>
      <c r="MSQ92" s="136"/>
      <c r="MSR92" s="136"/>
      <c r="MSV92" s="136"/>
      <c r="MSW92" s="136"/>
      <c r="MTA92" s="136"/>
      <c r="MTB92" s="136"/>
      <c r="MTF92" s="136"/>
      <c r="MTG92" s="136"/>
      <c r="MTK92" s="136"/>
      <c r="MTL92" s="136"/>
      <c r="MTP92" s="136"/>
      <c r="MTQ92" s="136"/>
      <c r="MTU92" s="136"/>
      <c r="MTV92" s="136"/>
      <c r="MTZ92" s="136"/>
      <c r="MUA92" s="136"/>
      <c r="MUE92" s="136"/>
      <c r="MUF92" s="136"/>
      <c r="MUJ92" s="136"/>
      <c r="MUK92" s="136"/>
      <c r="MUO92" s="136"/>
      <c r="MUP92" s="136"/>
      <c r="MUT92" s="136"/>
      <c r="MUU92" s="136"/>
      <c r="MUY92" s="136"/>
      <c r="MUZ92" s="136"/>
      <c r="MVD92" s="136"/>
      <c r="MVE92" s="136"/>
      <c r="MVI92" s="136"/>
      <c r="MVJ92" s="136"/>
      <c r="MVN92" s="136"/>
      <c r="MVO92" s="136"/>
      <c r="MVS92" s="136"/>
      <c r="MVT92" s="136"/>
      <c r="MVX92" s="136"/>
      <c r="MVY92" s="136"/>
      <c r="MWC92" s="136"/>
      <c r="MWD92" s="136"/>
      <c r="MWH92" s="136"/>
      <c r="MWI92" s="136"/>
      <c r="MWM92" s="136"/>
      <c r="MWN92" s="136"/>
      <c r="MWR92" s="136"/>
      <c r="MWS92" s="136"/>
      <c r="MWW92" s="136"/>
      <c r="MWX92" s="136"/>
      <c r="MXB92" s="136"/>
      <c r="MXC92" s="136"/>
      <c r="MXG92" s="136"/>
      <c r="MXH92" s="136"/>
      <c r="MXL92" s="136"/>
      <c r="MXM92" s="136"/>
      <c r="MXQ92" s="136"/>
      <c r="MXR92" s="136"/>
      <c r="MXV92" s="136"/>
      <c r="MXW92" s="136"/>
      <c r="MYA92" s="136"/>
      <c r="MYB92" s="136"/>
      <c r="MYF92" s="136"/>
      <c r="MYG92" s="136"/>
      <c r="MYK92" s="136"/>
      <c r="MYL92" s="136"/>
      <c r="MYP92" s="136"/>
      <c r="MYQ92" s="136"/>
      <c r="MYU92" s="136"/>
      <c r="MYV92" s="136"/>
      <c r="MYZ92" s="136"/>
      <c r="MZA92" s="136"/>
      <c r="MZE92" s="136"/>
      <c r="MZF92" s="136"/>
      <c r="MZJ92" s="136"/>
      <c r="MZK92" s="136"/>
      <c r="MZO92" s="136"/>
      <c r="MZP92" s="136"/>
      <c r="MZT92" s="136"/>
      <c r="MZU92" s="136"/>
      <c r="MZY92" s="136"/>
      <c r="MZZ92" s="136"/>
      <c r="NAD92" s="136"/>
      <c r="NAE92" s="136"/>
      <c r="NAI92" s="136"/>
      <c r="NAJ92" s="136"/>
      <c r="NAN92" s="136"/>
      <c r="NAO92" s="136"/>
      <c r="NAS92" s="136"/>
      <c r="NAT92" s="136"/>
      <c r="NAX92" s="136"/>
      <c r="NAY92" s="136"/>
      <c r="NBC92" s="136"/>
      <c r="NBD92" s="136"/>
      <c r="NBH92" s="136"/>
      <c r="NBI92" s="136"/>
      <c r="NBM92" s="136"/>
      <c r="NBN92" s="136"/>
      <c r="NBR92" s="136"/>
      <c r="NBS92" s="136"/>
      <c r="NBW92" s="136"/>
      <c r="NBX92" s="136"/>
      <c r="NCB92" s="136"/>
      <c r="NCC92" s="136"/>
      <c r="NCG92" s="136"/>
      <c r="NCH92" s="136"/>
      <c r="NCL92" s="136"/>
      <c r="NCM92" s="136"/>
      <c r="NCQ92" s="136"/>
      <c r="NCR92" s="136"/>
      <c r="NCV92" s="136"/>
      <c r="NCW92" s="136"/>
      <c r="NDA92" s="136"/>
      <c r="NDB92" s="136"/>
      <c r="NDF92" s="136"/>
      <c r="NDG92" s="136"/>
      <c r="NDK92" s="136"/>
      <c r="NDL92" s="136"/>
      <c r="NDP92" s="136"/>
      <c r="NDQ92" s="136"/>
      <c r="NDU92" s="136"/>
      <c r="NDV92" s="136"/>
      <c r="NDZ92" s="136"/>
      <c r="NEA92" s="136"/>
      <c r="NEE92" s="136"/>
      <c r="NEF92" s="136"/>
      <c r="NEJ92" s="136"/>
      <c r="NEK92" s="136"/>
      <c r="NEO92" s="136"/>
      <c r="NEP92" s="136"/>
      <c r="NET92" s="136"/>
      <c r="NEU92" s="136"/>
      <c r="NEY92" s="136"/>
      <c r="NEZ92" s="136"/>
      <c r="NFD92" s="136"/>
      <c r="NFE92" s="136"/>
      <c r="NFI92" s="136"/>
      <c r="NFJ92" s="136"/>
      <c r="NFN92" s="136"/>
      <c r="NFO92" s="136"/>
      <c r="NFS92" s="136"/>
      <c r="NFT92" s="136"/>
      <c r="NFX92" s="136"/>
      <c r="NFY92" s="136"/>
      <c r="NGC92" s="136"/>
      <c r="NGD92" s="136"/>
      <c r="NGH92" s="136"/>
      <c r="NGI92" s="136"/>
      <c r="NGM92" s="136"/>
      <c r="NGN92" s="136"/>
      <c r="NGR92" s="136"/>
      <c r="NGS92" s="136"/>
      <c r="NGW92" s="136"/>
      <c r="NGX92" s="136"/>
      <c r="NHB92" s="136"/>
      <c r="NHC92" s="136"/>
      <c r="NHG92" s="136"/>
      <c r="NHH92" s="136"/>
      <c r="NHL92" s="136"/>
      <c r="NHM92" s="136"/>
      <c r="NHQ92" s="136"/>
      <c r="NHR92" s="136"/>
      <c r="NHV92" s="136"/>
      <c r="NHW92" s="136"/>
      <c r="NIA92" s="136"/>
      <c r="NIB92" s="136"/>
      <c r="NIF92" s="136"/>
      <c r="NIG92" s="136"/>
      <c r="NIK92" s="136"/>
      <c r="NIL92" s="136"/>
      <c r="NIP92" s="136"/>
      <c r="NIQ92" s="136"/>
      <c r="NIU92" s="136"/>
      <c r="NIV92" s="136"/>
      <c r="NIZ92" s="136"/>
      <c r="NJA92" s="136"/>
      <c r="NJE92" s="136"/>
      <c r="NJF92" s="136"/>
      <c r="NJJ92" s="136"/>
      <c r="NJK92" s="136"/>
      <c r="NJO92" s="136"/>
      <c r="NJP92" s="136"/>
      <c r="NJT92" s="136"/>
      <c r="NJU92" s="136"/>
      <c r="NJY92" s="136"/>
      <c r="NJZ92" s="136"/>
      <c r="NKD92" s="136"/>
      <c r="NKE92" s="136"/>
      <c r="NKI92" s="136"/>
      <c r="NKJ92" s="136"/>
      <c r="NKN92" s="136"/>
      <c r="NKO92" s="136"/>
      <c r="NKS92" s="136"/>
      <c r="NKT92" s="136"/>
      <c r="NKX92" s="136"/>
      <c r="NKY92" s="136"/>
      <c r="NLC92" s="136"/>
      <c r="NLD92" s="136"/>
      <c r="NLH92" s="136"/>
      <c r="NLI92" s="136"/>
      <c r="NLM92" s="136"/>
      <c r="NLN92" s="136"/>
      <c r="NLR92" s="136"/>
      <c r="NLS92" s="136"/>
      <c r="NLW92" s="136"/>
      <c r="NLX92" s="136"/>
      <c r="NMB92" s="136"/>
      <c r="NMC92" s="136"/>
      <c r="NMG92" s="136"/>
      <c r="NMH92" s="136"/>
      <c r="NML92" s="136"/>
      <c r="NMM92" s="136"/>
      <c r="NMQ92" s="136"/>
      <c r="NMR92" s="136"/>
      <c r="NMV92" s="136"/>
      <c r="NMW92" s="136"/>
      <c r="NNA92" s="136"/>
      <c r="NNB92" s="136"/>
      <c r="NNF92" s="136"/>
      <c r="NNG92" s="136"/>
      <c r="NNK92" s="136"/>
      <c r="NNL92" s="136"/>
      <c r="NNP92" s="136"/>
      <c r="NNQ92" s="136"/>
      <c r="NNU92" s="136"/>
      <c r="NNV92" s="136"/>
      <c r="NNZ92" s="136"/>
      <c r="NOA92" s="136"/>
      <c r="NOE92" s="136"/>
      <c r="NOF92" s="136"/>
      <c r="NOJ92" s="136"/>
      <c r="NOK92" s="136"/>
      <c r="NOO92" s="136"/>
      <c r="NOP92" s="136"/>
      <c r="NOT92" s="136"/>
      <c r="NOU92" s="136"/>
      <c r="NOY92" s="136"/>
      <c r="NOZ92" s="136"/>
      <c r="NPD92" s="136"/>
      <c r="NPE92" s="136"/>
      <c r="NPI92" s="136"/>
      <c r="NPJ92" s="136"/>
      <c r="NPN92" s="136"/>
      <c r="NPO92" s="136"/>
      <c r="NPS92" s="136"/>
      <c r="NPT92" s="136"/>
      <c r="NPX92" s="136"/>
      <c r="NPY92" s="136"/>
      <c r="NQC92" s="136"/>
      <c r="NQD92" s="136"/>
      <c r="NQH92" s="136"/>
      <c r="NQI92" s="136"/>
      <c r="NQM92" s="136"/>
      <c r="NQN92" s="136"/>
      <c r="NQR92" s="136"/>
      <c r="NQS92" s="136"/>
      <c r="NQW92" s="136"/>
      <c r="NQX92" s="136"/>
      <c r="NRB92" s="136"/>
      <c r="NRC92" s="136"/>
      <c r="NRG92" s="136"/>
      <c r="NRH92" s="136"/>
      <c r="NRL92" s="136"/>
      <c r="NRM92" s="136"/>
      <c r="NRQ92" s="136"/>
      <c r="NRR92" s="136"/>
      <c r="NRV92" s="136"/>
      <c r="NRW92" s="136"/>
      <c r="NSA92" s="136"/>
      <c r="NSB92" s="136"/>
      <c r="NSF92" s="136"/>
      <c r="NSG92" s="136"/>
      <c r="NSK92" s="136"/>
      <c r="NSL92" s="136"/>
      <c r="NSP92" s="136"/>
      <c r="NSQ92" s="136"/>
      <c r="NSU92" s="136"/>
      <c r="NSV92" s="136"/>
      <c r="NSZ92" s="136"/>
      <c r="NTA92" s="136"/>
      <c r="NTE92" s="136"/>
      <c r="NTF92" s="136"/>
      <c r="NTJ92" s="136"/>
      <c r="NTK92" s="136"/>
      <c r="NTO92" s="136"/>
      <c r="NTP92" s="136"/>
      <c r="NTT92" s="136"/>
      <c r="NTU92" s="136"/>
      <c r="NTY92" s="136"/>
      <c r="NTZ92" s="136"/>
      <c r="NUD92" s="136"/>
      <c r="NUE92" s="136"/>
      <c r="NUI92" s="136"/>
      <c r="NUJ92" s="136"/>
      <c r="NUN92" s="136"/>
      <c r="NUO92" s="136"/>
      <c r="NUS92" s="136"/>
      <c r="NUT92" s="136"/>
      <c r="NUX92" s="136"/>
      <c r="NUY92" s="136"/>
      <c r="NVC92" s="136"/>
      <c r="NVD92" s="136"/>
      <c r="NVH92" s="136"/>
      <c r="NVI92" s="136"/>
      <c r="NVM92" s="136"/>
      <c r="NVN92" s="136"/>
      <c r="NVR92" s="136"/>
      <c r="NVS92" s="136"/>
      <c r="NVW92" s="136"/>
      <c r="NVX92" s="136"/>
      <c r="NWB92" s="136"/>
      <c r="NWC92" s="136"/>
      <c r="NWG92" s="136"/>
      <c r="NWH92" s="136"/>
      <c r="NWL92" s="136"/>
      <c r="NWM92" s="136"/>
      <c r="NWQ92" s="136"/>
      <c r="NWR92" s="136"/>
      <c r="NWV92" s="136"/>
      <c r="NWW92" s="136"/>
      <c r="NXA92" s="136"/>
      <c r="NXB92" s="136"/>
      <c r="NXF92" s="136"/>
      <c r="NXG92" s="136"/>
      <c r="NXK92" s="136"/>
      <c r="NXL92" s="136"/>
      <c r="NXP92" s="136"/>
      <c r="NXQ92" s="136"/>
      <c r="NXU92" s="136"/>
      <c r="NXV92" s="136"/>
      <c r="NXZ92" s="136"/>
      <c r="NYA92" s="136"/>
      <c r="NYE92" s="136"/>
      <c r="NYF92" s="136"/>
      <c r="NYJ92" s="136"/>
      <c r="NYK92" s="136"/>
      <c r="NYO92" s="136"/>
      <c r="NYP92" s="136"/>
      <c r="NYT92" s="136"/>
      <c r="NYU92" s="136"/>
      <c r="NYY92" s="136"/>
      <c r="NYZ92" s="136"/>
      <c r="NZD92" s="136"/>
      <c r="NZE92" s="136"/>
      <c r="NZI92" s="136"/>
      <c r="NZJ92" s="136"/>
      <c r="NZN92" s="136"/>
      <c r="NZO92" s="136"/>
      <c r="NZS92" s="136"/>
      <c r="NZT92" s="136"/>
      <c r="NZX92" s="136"/>
      <c r="NZY92" s="136"/>
      <c r="OAC92" s="136"/>
      <c r="OAD92" s="136"/>
      <c r="OAH92" s="136"/>
      <c r="OAI92" s="136"/>
      <c r="OAM92" s="136"/>
      <c r="OAN92" s="136"/>
      <c r="OAR92" s="136"/>
      <c r="OAS92" s="136"/>
      <c r="OAW92" s="136"/>
      <c r="OAX92" s="136"/>
      <c r="OBB92" s="136"/>
      <c r="OBC92" s="136"/>
      <c r="OBG92" s="136"/>
      <c r="OBH92" s="136"/>
      <c r="OBL92" s="136"/>
      <c r="OBM92" s="136"/>
      <c r="OBQ92" s="136"/>
      <c r="OBR92" s="136"/>
      <c r="OBV92" s="136"/>
      <c r="OBW92" s="136"/>
      <c r="OCA92" s="136"/>
      <c r="OCB92" s="136"/>
      <c r="OCF92" s="136"/>
      <c r="OCG92" s="136"/>
      <c r="OCK92" s="136"/>
      <c r="OCL92" s="136"/>
      <c r="OCP92" s="136"/>
      <c r="OCQ92" s="136"/>
      <c r="OCU92" s="136"/>
      <c r="OCV92" s="136"/>
      <c r="OCZ92" s="136"/>
      <c r="ODA92" s="136"/>
      <c r="ODE92" s="136"/>
      <c r="ODF92" s="136"/>
      <c r="ODJ92" s="136"/>
      <c r="ODK92" s="136"/>
      <c r="ODO92" s="136"/>
      <c r="ODP92" s="136"/>
      <c r="ODT92" s="136"/>
      <c r="ODU92" s="136"/>
      <c r="ODY92" s="136"/>
      <c r="ODZ92" s="136"/>
      <c r="OED92" s="136"/>
      <c r="OEE92" s="136"/>
      <c r="OEI92" s="136"/>
      <c r="OEJ92" s="136"/>
      <c r="OEN92" s="136"/>
      <c r="OEO92" s="136"/>
      <c r="OES92" s="136"/>
      <c r="OET92" s="136"/>
      <c r="OEX92" s="136"/>
      <c r="OEY92" s="136"/>
      <c r="OFC92" s="136"/>
      <c r="OFD92" s="136"/>
      <c r="OFH92" s="136"/>
      <c r="OFI92" s="136"/>
      <c r="OFM92" s="136"/>
      <c r="OFN92" s="136"/>
      <c r="OFR92" s="136"/>
      <c r="OFS92" s="136"/>
      <c r="OFW92" s="136"/>
      <c r="OFX92" s="136"/>
      <c r="OGB92" s="136"/>
      <c r="OGC92" s="136"/>
      <c r="OGG92" s="136"/>
      <c r="OGH92" s="136"/>
      <c r="OGL92" s="136"/>
      <c r="OGM92" s="136"/>
      <c r="OGQ92" s="136"/>
      <c r="OGR92" s="136"/>
      <c r="OGV92" s="136"/>
      <c r="OGW92" s="136"/>
      <c r="OHA92" s="136"/>
      <c r="OHB92" s="136"/>
      <c r="OHF92" s="136"/>
      <c r="OHG92" s="136"/>
      <c r="OHK92" s="136"/>
      <c r="OHL92" s="136"/>
      <c r="OHP92" s="136"/>
      <c r="OHQ92" s="136"/>
      <c r="OHU92" s="136"/>
      <c r="OHV92" s="136"/>
      <c r="OHZ92" s="136"/>
      <c r="OIA92" s="136"/>
      <c r="OIE92" s="136"/>
      <c r="OIF92" s="136"/>
      <c r="OIJ92" s="136"/>
      <c r="OIK92" s="136"/>
      <c r="OIO92" s="136"/>
      <c r="OIP92" s="136"/>
      <c r="OIT92" s="136"/>
      <c r="OIU92" s="136"/>
      <c r="OIY92" s="136"/>
      <c r="OIZ92" s="136"/>
      <c r="OJD92" s="136"/>
      <c r="OJE92" s="136"/>
      <c r="OJI92" s="136"/>
      <c r="OJJ92" s="136"/>
      <c r="OJN92" s="136"/>
      <c r="OJO92" s="136"/>
      <c r="OJS92" s="136"/>
      <c r="OJT92" s="136"/>
      <c r="OJX92" s="136"/>
      <c r="OJY92" s="136"/>
      <c r="OKC92" s="136"/>
      <c r="OKD92" s="136"/>
      <c r="OKH92" s="136"/>
      <c r="OKI92" s="136"/>
      <c r="OKM92" s="136"/>
      <c r="OKN92" s="136"/>
      <c r="OKR92" s="136"/>
      <c r="OKS92" s="136"/>
      <c r="OKW92" s="136"/>
      <c r="OKX92" s="136"/>
      <c r="OLB92" s="136"/>
      <c r="OLC92" s="136"/>
      <c r="OLG92" s="136"/>
      <c r="OLH92" s="136"/>
      <c r="OLL92" s="136"/>
      <c r="OLM92" s="136"/>
      <c r="OLQ92" s="136"/>
      <c r="OLR92" s="136"/>
      <c r="OLV92" s="136"/>
      <c r="OLW92" s="136"/>
      <c r="OMA92" s="136"/>
      <c r="OMB92" s="136"/>
      <c r="OMF92" s="136"/>
      <c r="OMG92" s="136"/>
      <c r="OMK92" s="136"/>
      <c r="OML92" s="136"/>
      <c r="OMP92" s="136"/>
      <c r="OMQ92" s="136"/>
      <c r="OMU92" s="136"/>
      <c r="OMV92" s="136"/>
      <c r="OMZ92" s="136"/>
      <c r="ONA92" s="136"/>
      <c r="ONE92" s="136"/>
      <c r="ONF92" s="136"/>
      <c r="ONJ92" s="136"/>
      <c r="ONK92" s="136"/>
      <c r="ONO92" s="136"/>
      <c r="ONP92" s="136"/>
      <c r="ONT92" s="136"/>
      <c r="ONU92" s="136"/>
      <c r="ONY92" s="136"/>
      <c r="ONZ92" s="136"/>
      <c r="OOD92" s="136"/>
      <c r="OOE92" s="136"/>
      <c r="OOI92" s="136"/>
      <c r="OOJ92" s="136"/>
      <c r="OON92" s="136"/>
      <c r="OOO92" s="136"/>
      <c r="OOS92" s="136"/>
      <c r="OOT92" s="136"/>
      <c r="OOX92" s="136"/>
      <c r="OOY92" s="136"/>
      <c r="OPC92" s="136"/>
      <c r="OPD92" s="136"/>
      <c r="OPH92" s="136"/>
      <c r="OPI92" s="136"/>
      <c r="OPM92" s="136"/>
      <c r="OPN92" s="136"/>
      <c r="OPR92" s="136"/>
      <c r="OPS92" s="136"/>
      <c r="OPW92" s="136"/>
      <c r="OPX92" s="136"/>
      <c r="OQB92" s="136"/>
      <c r="OQC92" s="136"/>
      <c r="OQG92" s="136"/>
      <c r="OQH92" s="136"/>
      <c r="OQL92" s="136"/>
      <c r="OQM92" s="136"/>
      <c r="OQQ92" s="136"/>
      <c r="OQR92" s="136"/>
      <c r="OQV92" s="136"/>
      <c r="OQW92" s="136"/>
      <c r="ORA92" s="136"/>
      <c r="ORB92" s="136"/>
      <c r="ORF92" s="136"/>
      <c r="ORG92" s="136"/>
      <c r="ORK92" s="136"/>
      <c r="ORL92" s="136"/>
      <c r="ORP92" s="136"/>
      <c r="ORQ92" s="136"/>
      <c r="ORU92" s="136"/>
      <c r="ORV92" s="136"/>
      <c r="ORZ92" s="136"/>
      <c r="OSA92" s="136"/>
      <c r="OSE92" s="136"/>
      <c r="OSF92" s="136"/>
      <c r="OSJ92" s="136"/>
      <c r="OSK92" s="136"/>
      <c r="OSO92" s="136"/>
      <c r="OSP92" s="136"/>
      <c r="OST92" s="136"/>
      <c r="OSU92" s="136"/>
      <c r="OSY92" s="136"/>
      <c r="OSZ92" s="136"/>
      <c r="OTD92" s="136"/>
      <c r="OTE92" s="136"/>
      <c r="OTI92" s="136"/>
      <c r="OTJ92" s="136"/>
      <c r="OTN92" s="136"/>
      <c r="OTO92" s="136"/>
      <c r="OTS92" s="136"/>
      <c r="OTT92" s="136"/>
      <c r="OTX92" s="136"/>
      <c r="OTY92" s="136"/>
      <c r="OUC92" s="136"/>
      <c r="OUD92" s="136"/>
      <c r="OUH92" s="136"/>
      <c r="OUI92" s="136"/>
      <c r="OUM92" s="136"/>
      <c r="OUN92" s="136"/>
      <c r="OUR92" s="136"/>
      <c r="OUS92" s="136"/>
      <c r="OUW92" s="136"/>
      <c r="OUX92" s="136"/>
      <c r="OVB92" s="136"/>
      <c r="OVC92" s="136"/>
      <c r="OVG92" s="136"/>
      <c r="OVH92" s="136"/>
      <c r="OVL92" s="136"/>
      <c r="OVM92" s="136"/>
      <c r="OVQ92" s="136"/>
      <c r="OVR92" s="136"/>
      <c r="OVV92" s="136"/>
      <c r="OVW92" s="136"/>
      <c r="OWA92" s="136"/>
      <c r="OWB92" s="136"/>
      <c r="OWF92" s="136"/>
      <c r="OWG92" s="136"/>
      <c r="OWK92" s="136"/>
      <c r="OWL92" s="136"/>
      <c r="OWP92" s="136"/>
      <c r="OWQ92" s="136"/>
      <c r="OWU92" s="136"/>
      <c r="OWV92" s="136"/>
      <c r="OWZ92" s="136"/>
      <c r="OXA92" s="136"/>
      <c r="OXE92" s="136"/>
      <c r="OXF92" s="136"/>
      <c r="OXJ92" s="136"/>
      <c r="OXK92" s="136"/>
      <c r="OXO92" s="136"/>
      <c r="OXP92" s="136"/>
      <c r="OXT92" s="136"/>
      <c r="OXU92" s="136"/>
      <c r="OXY92" s="136"/>
      <c r="OXZ92" s="136"/>
      <c r="OYD92" s="136"/>
      <c r="OYE92" s="136"/>
      <c r="OYI92" s="136"/>
      <c r="OYJ92" s="136"/>
      <c r="OYN92" s="136"/>
      <c r="OYO92" s="136"/>
      <c r="OYS92" s="136"/>
      <c r="OYT92" s="136"/>
      <c r="OYX92" s="136"/>
      <c r="OYY92" s="136"/>
      <c r="OZC92" s="136"/>
      <c r="OZD92" s="136"/>
      <c r="OZH92" s="136"/>
      <c r="OZI92" s="136"/>
      <c r="OZM92" s="136"/>
      <c r="OZN92" s="136"/>
      <c r="OZR92" s="136"/>
      <c r="OZS92" s="136"/>
      <c r="OZW92" s="136"/>
      <c r="OZX92" s="136"/>
      <c r="PAB92" s="136"/>
      <c r="PAC92" s="136"/>
      <c r="PAG92" s="136"/>
      <c r="PAH92" s="136"/>
      <c r="PAL92" s="136"/>
      <c r="PAM92" s="136"/>
      <c r="PAQ92" s="136"/>
      <c r="PAR92" s="136"/>
      <c r="PAV92" s="136"/>
      <c r="PAW92" s="136"/>
      <c r="PBA92" s="136"/>
      <c r="PBB92" s="136"/>
      <c r="PBF92" s="136"/>
      <c r="PBG92" s="136"/>
      <c r="PBK92" s="136"/>
      <c r="PBL92" s="136"/>
      <c r="PBP92" s="136"/>
      <c r="PBQ92" s="136"/>
      <c r="PBU92" s="136"/>
      <c r="PBV92" s="136"/>
      <c r="PBZ92" s="136"/>
      <c r="PCA92" s="136"/>
      <c r="PCE92" s="136"/>
      <c r="PCF92" s="136"/>
      <c r="PCJ92" s="136"/>
      <c r="PCK92" s="136"/>
      <c r="PCO92" s="136"/>
      <c r="PCP92" s="136"/>
      <c r="PCT92" s="136"/>
      <c r="PCU92" s="136"/>
      <c r="PCY92" s="136"/>
      <c r="PCZ92" s="136"/>
      <c r="PDD92" s="136"/>
      <c r="PDE92" s="136"/>
      <c r="PDI92" s="136"/>
      <c r="PDJ92" s="136"/>
      <c r="PDN92" s="136"/>
      <c r="PDO92" s="136"/>
      <c r="PDS92" s="136"/>
      <c r="PDT92" s="136"/>
      <c r="PDX92" s="136"/>
      <c r="PDY92" s="136"/>
      <c r="PEC92" s="136"/>
      <c r="PED92" s="136"/>
      <c r="PEH92" s="136"/>
      <c r="PEI92" s="136"/>
      <c r="PEM92" s="136"/>
      <c r="PEN92" s="136"/>
      <c r="PER92" s="136"/>
      <c r="PES92" s="136"/>
      <c r="PEW92" s="136"/>
      <c r="PEX92" s="136"/>
      <c r="PFB92" s="136"/>
      <c r="PFC92" s="136"/>
      <c r="PFG92" s="136"/>
      <c r="PFH92" s="136"/>
      <c r="PFL92" s="136"/>
      <c r="PFM92" s="136"/>
      <c r="PFQ92" s="136"/>
      <c r="PFR92" s="136"/>
      <c r="PFV92" s="136"/>
      <c r="PFW92" s="136"/>
      <c r="PGA92" s="136"/>
      <c r="PGB92" s="136"/>
      <c r="PGF92" s="136"/>
      <c r="PGG92" s="136"/>
      <c r="PGK92" s="136"/>
      <c r="PGL92" s="136"/>
      <c r="PGP92" s="136"/>
      <c r="PGQ92" s="136"/>
      <c r="PGU92" s="136"/>
      <c r="PGV92" s="136"/>
      <c r="PGZ92" s="136"/>
      <c r="PHA92" s="136"/>
      <c r="PHE92" s="136"/>
      <c r="PHF92" s="136"/>
      <c r="PHJ92" s="136"/>
      <c r="PHK92" s="136"/>
      <c r="PHO92" s="136"/>
      <c r="PHP92" s="136"/>
      <c r="PHT92" s="136"/>
      <c r="PHU92" s="136"/>
      <c r="PHY92" s="136"/>
      <c r="PHZ92" s="136"/>
      <c r="PID92" s="136"/>
      <c r="PIE92" s="136"/>
      <c r="PII92" s="136"/>
      <c r="PIJ92" s="136"/>
      <c r="PIN92" s="136"/>
      <c r="PIO92" s="136"/>
      <c r="PIS92" s="136"/>
      <c r="PIT92" s="136"/>
      <c r="PIX92" s="136"/>
      <c r="PIY92" s="136"/>
      <c r="PJC92" s="136"/>
      <c r="PJD92" s="136"/>
      <c r="PJH92" s="136"/>
      <c r="PJI92" s="136"/>
      <c r="PJM92" s="136"/>
      <c r="PJN92" s="136"/>
      <c r="PJR92" s="136"/>
      <c r="PJS92" s="136"/>
      <c r="PJW92" s="136"/>
      <c r="PJX92" s="136"/>
      <c r="PKB92" s="136"/>
      <c r="PKC92" s="136"/>
      <c r="PKG92" s="136"/>
      <c r="PKH92" s="136"/>
      <c r="PKL92" s="136"/>
      <c r="PKM92" s="136"/>
      <c r="PKQ92" s="136"/>
      <c r="PKR92" s="136"/>
      <c r="PKV92" s="136"/>
      <c r="PKW92" s="136"/>
      <c r="PLA92" s="136"/>
      <c r="PLB92" s="136"/>
      <c r="PLF92" s="136"/>
      <c r="PLG92" s="136"/>
      <c r="PLK92" s="136"/>
      <c r="PLL92" s="136"/>
      <c r="PLP92" s="136"/>
      <c r="PLQ92" s="136"/>
      <c r="PLU92" s="136"/>
      <c r="PLV92" s="136"/>
      <c r="PLZ92" s="136"/>
      <c r="PMA92" s="136"/>
      <c r="PME92" s="136"/>
      <c r="PMF92" s="136"/>
      <c r="PMJ92" s="136"/>
      <c r="PMK92" s="136"/>
      <c r="PMO92" s="136"/>
      <c r="PMP92" s="136"/>
      <c r="PMT92" s="136"/>
      <c r="PMU92" s="136"/>
      <c r="PMY92" s="136"/>
      <c r="PMZ92" s="136"/>
      <c r="PND92" s="136"/>
      <c r="PNE92" s="136"/>
      <c r="PNI92" s="136"/>
      <c r="PNJ92" s="136"/>
      <c r="PNN92" s="136"/>
      <c r="PNO92" s="136"/>
      <c r="PNS92" s="136"/>
      <c r="PNT92" s="136"/>
      <c r="PNX92" s="136"/>
      <c r="PNY92" s="136"/>
      <c r="POC92" s="136"/>
      <c r="POD92" s="136"/>
      <c r="POH92" s="136"/>
      <c r="POI92" s="136"/>
      <c r="POM92" s="136"/>
      <c r="PON92" s="136"/>
      <c r="POR92" s="136"/>
      <c r="POS92" s="136"/>
      <c r="POW92" s="136"/>
      <c r="POX92" s="136"/>
      <c r="PPB92" s="136"/>
      <c r="PPC92" s="136"/>
      <c r="PPG92" s="136"/>
      <c r="PPH92" s="136"/>
      <c r="PPL92" s="136"/>
      <c r="PPM92" s="136"/>
      <c r="PPQ92" s="136"/>
      <c r="PPR92" s="136"/>
      <c r="PPV92" s="136"/>
      <c r="PPW92" s="136"/>
      <c r="PQA92" s="136"/>
      <c r="PQB92" s="136"/>
      <c r="PQF92" s="136"/>
      <c r="PQG92" s="136"/>
      <c r="PQK92" s="136"/>
      <c r="PQL92" s="136"/>
      <c r="PQP92" s="136"/>
      <c r="PQQ92" s="136"/>
      <c r="PQU92" s="136"/>
      <c r="PQV92" s="136"/>
      <c r="PQZ92" s="136"/>
      <c r="PRA92" s="136"/>
      <c r="PRE92" s="136"/>
      <c r="PRF92" s="136"/>
      <c r="PRJ92" s="136"/>
      <c r="PRK92" s="136"/>
      <c r="PRO92" s="136"/>
      <c r="PRP92" s="136"/>
      <c r="PRT92" s="136"/>
      <c r="PRU92" s="136"/>
      <c r="PRY92" s="136"/>
      <c r="PRZ92" s="136"/>
      <c r="PSD92" s="136"/>
      <c r="PSE92" s="136"/>
      <c r="PSI92" s="136"/>
      <c r="PSJ92" s="136"/>
      <c r="PSN92" s="136"/>
      <c r="PSO92" s="136"/>
      <c r="PSS92" s="136"/>
      <c r="PST92" s="136"/>
      <c r="PSX92" s="136"/>
      <c r="PSY92" s="136"/>
      <c r="PTC92" s="136"/>
      <c r="PTD92" s="136"/>
      <c r="PTH92" s="136"/>
      <c r="PTI92" s="136"/>
      <c r="PTM92" s="136"/>
      <c r="PTN92" s="136"/>
      <c r="PTR92" s="136"/>
      <c r="PTS92" s="136"/>
      <c r="PTW92" s="136"/>
      <c r="PTX92" s="136"/>
      <c r="PUB92" s="136"/>
      <c r="PUC92" s="136"/>
      <c r="PUG92" s="136"/>
      <c r="PUH92" s="136"/>
      <c r="PUL92" s="136"/>
      <c r="PUM92" s="136"/>
      <c r="PUQ92" s="136"/>
      <c r="PUR92" s="136"/>
      <c r="PUV92" s="136"/>
      <c r="PUW92" s="136"/>
      <c r="PVA92" s="136"/>
      <c r="PVB92" s="136"/>
      <c r="PVF92" s="136"/>
      <c r="PVG92" s="136"/>
      <c r="PVK92" s="136"/>
      <c r="PVL92" s="136"/>
      <c r="PVP92" s="136"/>
      <c r="PVQ92" s="136"/>
      <c r="PVU92" s="136"/>
      <c r="PVV92" s="136"/>
      <c r="PVZ92" s="136"/>
      <c r="PWA92" s="136"/>
      <c r="PWE92" s="136"/>
      <c r="PWF92" s="136"/>
      <c r="PWJ92" s="136"/>
      <c r="PWK92" s="136"/>
      <c r="PWO92" s="136"/>
      <c r="PWP92" s="136"/>
      <c r="PWT92" s="136"/>
      <c r="PWU92" s="136"/>
      <c r="PWY92" s="136"/>
      <c r="PWZ92" s="136"/>
      <c r="PXD92" s="136"/>
      <c r="PXE92" s="136"/>
      <c r="PXI92" s="136"/>
      <c r="PXJ92" s="136"/>
      <c r="PXN92" s="136"/>
      <c r="PXO92" s="136"/>
      <c r="PXS92" s="136"/>
      <c r="PXT92" s="136"/>
      <c r="PXX92" s="136"/>
      <c r="PXY92" s="136"/>
      <c r="PYC92" s="136"/>
      <c r="PYD92" s="136"/>
      <c r="PYH92" s="136"/>
      <c r="PYI92" s="136"/>
      <c r="PYM92" s="136"/>
      <c r="PYN92" s="136"/>
      <c r="PYR92" s="136"/>
      <c r="PYS92" s="136"/>
      <c r="PYW92" s="136"/>
      <c r="PYX92" s="136"/>
      <c r="PZB92" s="136"/>
      <c r="PZC92" s="136"/>
      <c r="PZG92" s="136"/>
      <c r="PZH92" s="136"/>
      <c r="PZL92" s="136"/>
      <c r="PZM92" s="136"/>
      <c r="PZQ92" s="136"/>
      <c r="PZR92" s="136"/>
      <c r="PZV92" s="136"/>
      <c r="PZW92" s="136"/>
      <c r="QAA92" s="136"/>
      <c r="QAB92" s="136"/>
      <c r="QAF92" s="136"/>
      <c r="QAG92" s="136"/>
      <c r="QAK92" s="136"/>
      <c r="QAL92" s="136"/>
      <c r="QAP92" s="136"/>
      <c r="QAQ92" s="136"/>
      <c r="QAU92" s="136"/>
      <c r="QAV92" s="136"/>
      <c r="QAZ92" s="136"/>
      <c r="QBA92" s="136"/>
      <c r="QBE92" s="136"/>
      <c r="QBF92" s="136"/>
      <c r="QBJ92" s="136"/>
      <c r="QBK92" s="136"/>
      <c r="QBO92" s="136"/>
      <c r="QBP92" s="136"/>
      <c r="QBT92" s="136"/>
      <c r="QBU92" s="136"/>
      <c r="QBY92" s="136"/>
      <c r="QBZ92" s="136"/>
      <c r="QCD92" s="136"/>
      <c r="QCE92" s="136"/>
      <c r="QCI92" s="136"/>
      <c r="QCJ92" s="136"/>
      <c r="QCN92" s="136"/>
      <c r="QCO92" s="136"/>
      <c r="QCS92" s="136"/>
      <c r="QCT92" s="136"/>
      <c r="QCX92" s="136"/>
      <c r="QCY92" s="136"/>
      <c r="QDC92" s="136"/>
      <c r="QDD92" s="136"/>
      <c r="QDH92" s="136"/>
      <c r="QDI92" s="136"/>
      <c r="QDM92" s="136"/>
      <c r="QDN92" s="136"/>
      <c r="QDR92" s="136"/>
      <c r="QDS92" s="136"/>
      <c r="QDW92" s="136"/>
      <c r="QDX92" s="136"/>
      <c r="QEB92" s="136"/>
      <c r="QEC92" s="136"/>
      <c r="QEG92" s="136"/>
      <c r="QEH92" s="136"/>
      <c r="QEL92" s="136"/>
      <c r="QEM92" s="136"/>
      <c r="QEQ92" s="136"/>
      <c r="QER92" s="136"/>
      <c r="QEV92" s="136"/>
      <c r="QEW92" s="136"/>
      <c r="QFA92" s="136"/>
      <c r="QFB92" s="136"/>
      <c r="QFF92" s="136"/>
      <c r="QFG92" s="136"/>
      <c r="QFK92" s="136"/>
      <c r="QFL92" s="136"/>
      <c r="QFP92" s="136"/>
      <c r="QFQ92" s="136"/>
      <c r="QFU92" s="136"/>
      <c r="QFV92" s="136"/>
      <c r="QFZ92" s="136"/>
      <c r="QGA92" s="136"/>
      <c r="QGE92" s="136"/>
      <c r="QGF92" s="136"/>
      <c r="QGJ92" s="136"/>
      <c r="QGK92" s="136"/>
      <c r="QGO92" s="136"/>
      <c r="QGP92" s="136"/>
      <c r="QGT92" s="136"/>
      <c r="QGU92" s="136"/>
      <c r="QGY92" s="136"/>
      <c r="QGZ92" s="136"/>
      <c r="QHD92" s="136"/>
      <c r="QHE92" s="136"/>
      <c r="QHI92" s="136"/>
      <c r="QHJ92" s="136"/>
      <c r="QHN92" s="136"/>
      <c r="QHO92" s="136"/>
      <c r="QHS92" s="136"/>
      <c r="QHT92" s="136"/>
      <c r="QHX92" s="136"/>
      <c r="QHY92" s="136"/>
      <c r="QIC92" s="136"/>
      <c r="QID92" s="136"/>
      <c r="QIH92" s="136"/>
      <c r="QII92" s="136"/>
      <c r="QIM92" s="136"/>
      <c r="QIN92" s="136"/>
      <c r="QIR92" s="136"/>
      <c r="QIS92" s="136"/>
      <c r="QIW92" s="136"/>
      <c r="QIX92" s="136"/>
      <c r="QJB92" s="136"/>
      <c r="QJC92" s="136"/>
      <c r="QJG92" s="136"/>
      <c r="QJH92" s="136"/>
      <c r="QJL92" s="136"/>
      <c r="QJM92" s="136"/>
      <c r="QJQ92" s="136"/>
      <c r="QJR92" s="136"/>
      <c r="QJV92" s="136"/>
      <c r="QJW92" s="136"/>
      <c r="QKA92" s="136"/>
      <c r="QKB92" s="136"/>
      <c r="QKF92" s="136"/>
      <c r="QKG92" s="136"/>
      <c r="QKK92" s="136"/>
      <c r="QKL92" s="136"/>
      <c r="QKP92" s="136"/>
      <c r="QKQ92" s="136"/>
      <c r="QKU92" s="136"/>
      <c r="QKV92" s="136"/>
      <c r="QKZ92" s="136"/>
      <c r="QLA92" s="136"/>
      <c r="QLE92" s="136"/>
      <c r="QLF92" s="136"/>
      <c r="QLJ92" s="136"/>
      <c r="QLK92" s="136"/>
      <c r="QLO92" s="136"/>
      <c r="QLP92" s="136"/>
      <c r="QLT92" s="136"/>
      <c r="QLU92" s="136"/>
      <c r="QLY92" s="136"/>
      <c r="QLZ92" s="136"/>
      <c r="QMD92" s="136"/>
      <c r="QME92" s="136"/>
      <c r="QMI92" s="136"/>
      <c r="QMJ92" s="136"/>
      <c r="QMN92" s="136"/>
      <c r="QMO92" s="136"/>
      <c r="QMS92" s="136"/>
      <c r="QMT92" s="136"/>
      <c r="QMX92" s="136"/>
      <c r="QMY92" s="136"/>
      <c r="QNC92" s="136"/>
      <c r="QND92" s="136"/>
      <c r="QNH92" s="136"/>
      <c r="QNI92" s="136"/>
      <c r="QNM92" s="136"/>
      <c r="QNN92" s="136"/>
      <c r="QNR92" s="136"/>
      <c r="QNS92" s="136"/>
      <c r="QNW92" s="136"/>
      <c r="QNX92" s="136"/>
      <c r="QOB92" s="136"/>
      <c r="QOC92" s="136"/>
      <c r="QOG92" s="136"/>
      <c r="QOH92" s="136"/>
      <c r="QOL92" s="136"/>
      <c r="QOM92" s="136"/>
      <c r="QOQ92" s="136"/>
      <c r="QOR92" s="136"/>
      <c r="QOV92" s="136"/>
      <c r="QOW92" s="136"/>
      <c r="QPA92" s="136"/>
      <c r="QPB92" s="136"/>
      <c r="QPF92" s="136"/>
      <c r="QPG92" s="136"/>
      <c r="QPK92" s="136"/>
      <c r="QPL92" s="136"/>
      <c r="QPP92" s="136"/>
      <c r="QPQ92" s="136"/>
      <c r="QPU92" s="136"/>
      <c r="QPV92" s="136"/>
      <c r="QPZ92" s="136"/>
      <c r="QQA92" s="136"/>
      <c r="QQE92" s="136"/>
      <c r="QQF92" s="136"/>
      <c r="QQJ92" s="136"/>
      <c r="QQK92" s="136"/>
      <c r="QQO92" s="136"/>
      <c r="QQP92" s="136"/>
      <c r="QQT92" s="136"/>
      <c r="QQU92" s="136"/>
      <c r="QQY92" s="136"/>
      <c r="QQZ92" s="136"/>
      <c r="QRD92" s="136"/>
      <c r="QRE92" s="136"/>
      <c r="QRI92" s="136"/>
      <c r="QRJ92" s="136"/>
      <c r="QRN92" s="136"/>
      <c r="QRO92" s="136"/>
      <c r="QRS92" s="136"/>
      <c r="QRT92" s="136"/>
      <c r="QRX92" s="136"/>
      <c r="QRY92" s="136"/>
      <c r="QSC92" s="136"/>
      <c r="QSD92" s="136"/>
      <c r="QSH92" s="136"/>
      <c r="QSI92" s="136"/>
      <c r="QSM92" s="136"/>
      <c r="QSN92" s="136"/>
      <c r="QSR92" s="136"/>
      <c r="QSS92" s="136"/>
      <c r="QSW92" s="136"/>
      <c r="QSX92" s="136"/>
      <c r="QTB92" s="136"/>
      <c r="QTC92" s="136"/>
      <c r="QTG92" s="136"/>
      <c r="QTH92" s="136"/>
      <c r="QTL92" s="136"/>
      <c r="QTM92" s="136"/>
      <c r="QTQ92" s="136"/>
      <c r="QTR92" s="136"/>
      <c r="QTV92" s="136"/>
      <c r="QTW92" s="136"/>
      <c r="QUA92" s="136"/>
      <c r="QUB92" s="136"/>
      <c r="QUF92" s="136"/>
      <c r="QUG92" s="136"/>
      <c r="QUK92" s="136"/>
      <c r="QUL92" s="136"/>
      <c r="QUP92" s="136"/>
      <c r="QUQ92" s="136"/>
      <c r="QUU92" s="136"/>
      <c r="QUV92" s="136"/>
      <c r="QUZ92" s="136"/>
      <c r="QVA92" s="136"/>
      <c r="QVE92" s="136"/>
      <c r="QVF92" s="136"/>
      <c r="QVJ92" s="136"/>
      <c r="QVK92" s="136"/>
      <c r="QVO92" s="136"/>
      <c r="QVP92" s="136"/>
      <c r="QVT92" s="136"/>
      <c r="QVU92" s="136"/>
      <c r="QVY92" s="136"/>
      <c r="QVZ92" s="136"/>
      <c r="QWD92" s="136"/>
      <c r="QWE92" s="136"/>
      <c r="QWI92" s="136"/>
      <c r="QWJ92" s="136"/>
      <c r="QWN92" s="136"/>
      <c r="QWO92" s="136"/>
      <c r="QWS92" s="136"/>
      <c r="QWT92" s="136"/>
      <c r="QWX92" s="136"/>
      <c r="QWY92" s="136"/>
      <c r="QXC92" s="136"/>
      <c r="QXD92" s="136"/>
      <c r="QXH92" s="136"/>
      <c r="QXI92" s="136"/>
      <c r="QXM92" s="136"/>
      <c r="QXN92" s="136"/>
      <c r="QXR92" s="136"/>
      <c r="QXS92" s="136"/>
      <c r="QXW92" s="136"/>
      <c r="QXX92" s="136"/>
      <c r="QYB92" s="136"/>
      <c r="QYC92" s="136"/>
      <c r="QYG92" s="136"/>
      <c r="QYH92" s="136"/>
      <c r="QYL92" s="136"/>
      <c r="QYM92" s="136"/>
      <c r="QYQ92" s="136"/>
      <c r="QYR92" s="136"/>
      <c r="QYV92" s="136"/>
      <c r="QYW92" s="136"/>
      <c r="QZA92" s="136"/>
      <c r="QZB92" s="136"/>
      <c r="QZF92" s="136"/>
      <c r="QZG92" s="136"/>
      <c r="QZK92" s="136"/>
      <c r="QZL92" s="136"/>
      <c r="QZP92" s="136"/>
      <c r="QZQ92" s="136"/>
      <c r="QZU92" s="136"/>
      <c r="QZV92" s="136"/>
      <c r="QZZ92" s="136"/>
      <c r="RAA92" s="136"/>
      <c r="RAE92" s="136"/>
      <c r="RAF92" s="136"/>
      <c r="RAJ92" s="136"/>
      <c r="RAK92" s="136"/>
      <c r="RAO92" s="136"/>
      <c r="RAP92" s="136"/>
      <c r="RAT92" s="136"/>
      <c r="RAU92" s="136"/>
      <c r="RAY92" s="136"/>
      <c r="RAZ92" s="136"/>
      <c r="RBD92" s="136"/>
      <c r="RBE92" s="136"/>
      <c r="RBI92" s="136"/>
      <c r="RBJ92" s="136"/>
      <c r="RBN92" s="136"/>
      <c r="RBO92" s="136"/>
      <c r="RBS92" s="136"/>
      <c r="RBT92" s="136"/>
      <c r="RBX92" s="136"/>
      <c r="RBY92" s="136"/>
      <c r="RCC92" s="136"/>
      <c r="RCD92" s="136"/>
      <c r="RCH92" s="136"/>
      <c r="RCI92" s="136"/>
      <c r="RCM92" s="136"/>
      <c r="RCN92" s="136"/>
      <c r="RCR92" s="136"/>
      <c r="RCS92" s="136"/>
      <c r="RCW92" s="136"/>
      <c r="RCX92" s="136"/>
      <c r="RDB92" s="136"/>
      <c r="RDC92" s="136"/>
      <c r="RDG92" s="136"/>
      <c r="RDH92" s="136"/>
      <c r="RDL92" s="136"/>
      <c r="RDM92" s="136"/>
      <c r="RDQ92" s="136"/>
      <c r="RDR92" s="136"/>
      <c r="RDV92" s="136"/>
      <c r="RDW92" s="136"/>
      <c r="REA92" s="136"/>
      <c r="REB92" s="136"/>
      <c r="REF92" s="136"/>
      <c r="REG92" s="136"/>
      <c r="REK92" s="136"/>
      <c r="REL92" s="136"/>
      <c r="REP92" s="136"/>
      <c r="REQ92" s="136"/>
      <c r="REU92" s="136"/>
      <c r="REV92" s="136"/>
      <c r="REZ92" s="136"/>
      <c r="RFA92" s="136"/>
      <c r="RFE92" s="136"/>
      <c r="RFF92" s="136"/>
      <c r="RFJ92" s="136"/>
      <c r="RFK92" s="136"/>
      <c r="RFO92" s="136"/>
      <c r="RFP92" s="136"/>
      <c r="RFT92" s="136"/>
      <c r="RFU92" s="136"/>
      <c r="RFY92" s="136"/>
      <c r="RFZ92" s="136"/>
      <c r="RGD92" s="136"/>
      <c r="RGE92" s="136"/>
      <c r="RGI92" s="136"/>
      <c r="RGJ92" s="136"/>
      <c r="RGN92" s="136"/>
      <c r="RGO92" s="136"/>
      <c r="RGS92" s="136"/>
      <c r="RGT92" s="136"/>
      <c r="RGX92" s="136"/>
      <c r="RGY92" s="136"/>
      <c r="RHC92" s="136"/>
      <c r="RHD92" s="136"/>
      <c r="RHH92" s="136"/>
      <c r="RHI92" s="136"/>
      <c r="RHM92" s="136"/>
      <c r="RHN92" s="136"/>
      <c r="RHR92" s="136"/>
      <c r="RHS92" s="136"/>
      <c r="RHW92" s="136"/>
      <c r="RHX92" s="136"/>
      <c r="RIB92" s="136"/>
      <c r="RIC92" s="136"/>
      <c r="RIG92" s="136"/>
      <c r="RIH92" s="136"/>
      <c r="RIL92" s="136"/>
      <c r="RIM92" s="136"/>
      <c r="RIQ92" s="136"/>
      <c r="RIR92" s="136"/>
      <c r="RIV92" s="136"/>
      <c r="RIW92" s="136"/>
      <c r="RJA92" s="136"/>
      <c r="RJB92" s="136"/>
      <c r="RJF92" s="136"/>
      <c r="RJG92" s="136"/>
      <c r="RJK92" s="136"/>
      <c r="RJL92" s="136"/>
      <c r="RJP92" s="136"/>
      <c r="RJQ92" s="136"/>
      <c r="RJU92" s="136"/>
      <c r="RJV92" s="136"/>
      <c r="RJZ92" s="136"/>
      <c r="RKA92" s="136"/>
      <c r="RKE92" s="136"/>
      <c r="RKF92" s="136"/>
      <c r="RKJ92" s="136"/>
      <c r="RKK92" s="136"/>
      <c r="RKO92" s="136"/>
      <c r="RKP92" s="136"/>
      <c r="RKT92" s="136"/>
      <c r="RKU92" s="136"/>
      <c r="RKY92" s="136"/>
      <c r="RKZ92" s="136"/>
      <c r="RLD92" s="136"/>
      <c r="RLE92" s="136"/>
      <c r="RLI92" s="136"/>
      <c r="RLJ92" s="136"/>
      <c r="RLN92" s="136"/>
      <c r="RLO92" s="136"/>
      <c r="RLS92" s="136"/>
      <c r="RLT92" s="136"/>
      <c r="RLX92" s="136"/>
      <c r="RLY92" s="136"/>
      <c r="RMC92" s="136"/>
      <c r="RMD92" s="136"/>
      <c r="RMH92" s="136"/>
      <c r="RMI92" s="136"/>
      <c r="RMM92" s="136"/>
      <c r="RMN92" s="136"/>
      <c r="RMR92" s="136"/>
      <c r="RMS92" s="136"/>
      <c r="RMW92" s="136"/>
      <c r="RMX92" s="136"/>
      <c r="RNB92" s="136"/>
      <c r="RNC92" s="136"/>
      <c r="RNG92" s="136"/>
      <c r="RNH92" s="136"/>
      <c r="RNL92" s="136"/>
      <c r="RNM92" s="136"/>
      <c r="RNQ92" s="136"/>
      <c r="RNR92" s="136"/>
      <c r="RNV92" s="136"/>
      <c r="RNW92" s="136"/>
      <c r="ROA92" s="136"/>
      <c r="ROB92" s="136"/>
      <c r="ROF92" s="136"/>
      <c r="ROG92" s="136"/>
      <c r="ROK92" s="136"/>
      <c r="ROL92" s="136"/>
      <c r="ROP92" s="136"/>
      <c r="ROQ92" s="136"/>
      <c r="ROU92" s="136"/>
      <c r="ROV92" s="136"/>
      <c r="ROZ92" s="136"/>
      <c r="RPA92" s="136"/>
      <c r="RPE92" s="136"/>
      <c r="RPF92" s="136"/>
      <c r="RPJ92" s="136"/>
      <c r="RPK92" s="136"/>
      <c r="RPO92" s="136"/>
      <c r="RPP92" s="136"/>
      <c r="RPT92" s="136"/>
      <c r="RPU92" s="136"/>
      <c r="RPY92" s="136"/>
      <c r="RPZ92" s="136"/>
      <c r="RQD92" s="136"/>
      <c r="RQE92" s="136"/>
      <c r="RQI92" s="136"/>
      <c r="RQJ92" s="136"/>
      <c r="RQN92" s="136"/>
      <c r="RQO92" s="136"/>
      <c r="RQS92" s="136"/>
      <c r="RQT92" s="136"/>
      <c r="RQX92" s="136"/>
      <c r="RQY92" s="136"/>
      <c r="RRC92" s="136"/>
      <c r="RRD92" s="136"/>
      <c r="RRH92" s="136"/>
      <c r="RRI92" s="136"/>
      <c r="RRM92" s="136"/>
      <c r="RRN92" s="136"/>
      <c r="RRR92" s="136"/>
      <c r="RRS92" s="136"/>
      <c r="RRW92" s="136"/>
      <c r="RRX92" s="136"/>
      <c r="RSB92" s="136"/>
      <c r="RSC92" s="136"/>
      <c r="RSG92" s="136"/>
      <c r="RSH92" s="136"/>
      <c r="RSL92" s="136"/>
      <c r="RSM92" s="136"/>
      <c r="RSQ92" s="136"/>
      <c r="RSR92" s="136"/>
      <c r="RSV92" s="136"/>
      <c r="RSW92" s="136"/>
      <c r="RTA92" s="136"/>
      <c r="RTB92" s="136"/>
      <c r="RTF92" s="136"/>
      <c r="RTG92" s="136"/>
      <c r="RTK92" s="136"/>
      <c r="RTL92" s="136"/>
      <c r="RTP92" s="136"/>
      <c r="RTQ92" s="136"/>
      <c r="RTU92" s="136"/>
      <c r="RTV92" s="136"/>
      <c r="RTZ92" s="136"/>
      <c r="RUA92" s="136"/>
      <c r="RUE92" s="136"/>
      <c r="RUF92" s="136"/>
      <c r="RUJ92" s="136"/>
      <c r="RUK92" s="136"/>
      <c r="RUO92" s="136"/>
      <c r="RUP92" s="136"/>
      <c r="RUT92" s="136"/>
      <c r="RUU92" s="136"/>
      <c r="RUY92" s="136"/>
      <c r="RUZ92" s="136"/>
      <c r="RVD92" s="136"/>
      <c r="RVE92" s="136"/>
      <c r="RVI92" s="136"/>
      <c r="RVJ92" s="136"/>
      <c r="RVN92" s="136"/>
      <c r="RVO92" s="136"/>
      <c r="RVS92" s="136"/>
      <c r="RVT92" s="136"/>
      <c r="RVX92" s="136"/>
      <c r="RVY92" s="136"/>
      <c r="RWC92" s="136"/>
      <c r="RWD92" s="136"/>
      <c r="RWH92" s="136"/>
      <c r="RWI92" s="136"/>
      <c r="RWM92" s="136"/>
      <c r="RWN92" s="136"/>
      <c r="RWR92" s="136"/>
      <c r="RWS92" s="136"/>
      <c r="RWW92" s="136"/>
      <c r="RWX92" s="136"/>
      <c r="RXB92" s="136"/>
      <c r="RXC92" s="136"/>
      <c r="RXG92" s="136"/>
      <c r="RXH92" s="136"/>
      <c r="RXL92" s="136"/>
      <c r="RXM92" s="136"/>
      <c r="RXQ92" s="136"/>
      <c r="RXR92" s="136"/>
      <c r="RXV92" s="136"/>
      <c r="RXW92" s="136"/>
      <c r="RYA92" s="136"/>
      <c r="RYB92" s="136"/>
      <c r="RYF92" s="136"/>
      <c r="RYG92" s="136"/>
      <c r="RYK92" s="136"/>
      <c r="RYL92" s="136"/>
      <c r="RYP92" s="136"/>
      <c r="RYQ92" s="136"/>
      <c r="RYU92" s="136"/>
      <c r="RYV92" s="136"/>
      <c r="RYZ92" s="136"/>
      <c r="RZA92" s="136"/>
      <c r="RZE92" s="136"/>
      <c r="RZF92" s="136"/>
      <c r="RZJ92" s="136"/>
      <c r="RZK92" s="136"/>
      <c r="RZO92" s="136"/>
      <c r="RZP92" s="136"/>
      <c r="RZT92" s="136"/>
      <c r="RZU92" s="136"/>
      <c r="RZY92" s="136"/>
      <c r="RZZ92" s="136"/>
      <c r="SAD92" s="136"/>
      <c r="SAE92" s="136"/>
      <c r="SAI92" s="136"/>
      <c r="SAJ92" s="136"/>
      <c r="SAN92" s="136"/>
      <c r="SAO92" s="136"/>
      <c r="SAS92" s="136"/>
      <c r="SAT92" s="136"/>
      <c r="SAX92" s="136"/>
      <c r="SAY92" s="136"/>
      <c r="SBC92" s="136"/>
      <c r="SBD92" s="136"/>
      <c r="SBH92" s="136"/>
      <c r="SBI92" s="136"/>
      <c r="SBM92" s="136"/>
      <c r="SBN92" s="136"/>
      <c r="SBR92" s="136"/>
      <c r="SBS92" s="136"/>
      <c r="SBW92" s="136"/>
      <c r="SBX92" s="136"/>
      <c r="SCB92" s="136"/>
      <c r="SCC92" s="136"/>
      <c r="SCG92" s="136"/>
      <c r="SCH92" s="136"/>
      <c r="SCL92" s="136"/>
      <c r="SCM92" s="136"/>
      <c r="SCQ92" s="136"/>
      <c r="SCR92" s="136"/>
      <c r="SCV92" s="136"/>
      <c r="SCW92" s="136"/>
      <c r="SDA92" s="136"/>
      <c r="SDB92" s="136"/>
      <c r="SDF92" s="136"/>
      <c r="SDG92" s="136"/>
      <c r="SDK92" s="136"/>
      <c r="SDL92" s="136"/>
      <c r="SDP92" s="136"/>
      <c r="SDQ92" s="136"/>
      <c r="SDU92" s="136"/>
      <c r="SDV92" s="136"/>
      <c r="SDZ92" s="136"/>
      <c r="SEA92" s="136"/>
      <c r="SEE92" s="136"/>
      <c r="SEF92" s="136"/>
      <c r="SEJ92" s="136"/>
      <c r="SEK92" s="136"/>
      <c r="SEO92" s="136"/>
      <c r="SEP92" s="136"/>
      <c r="SET92" s="136"/>
      <c r="SEU92" s="136"/>
      <c r="SEY92" s="136"/>
      <c r="SEZ92" s="136"/>
      <c r="SFD92" s="136"/>
      <c r="SFE92" s="136"/>
      <c r="SFI92" s="136"/>
      <c r="SFJ92" s="136"/>
      <c r="SFN92" s="136"/>
      <c r="SFO92" s="136"/>
      <c r="SFS92" s="136"/>
      <c r="SFT92" s="136"/>
      <c r="SFX92" s="136"/>
      <c r="SFY92" s="136"/>
      <c r="SGC92" s="136"/>
      <c r="SGD92" s="136"/>
      <c r="SGH92" s="136"/>
      <c r="SGI92" s="136"/>
      <c r="SGM92" s="136"/>
      <c r="SGN92" s="136"/>
      <c r="SGR92" s="136"/>
      <c r="SGS92" s="136"/>
      <c r="SGW92" s="136"/>
      <c r="SGX92" s="136"/>
      <c r="SHB92" s="136"/>
      <c r="SHC92" s="136"/>
      <c r="SHG92" s="136"/>
      <c r="SHH92" s="136"/>
      <c r="SHL92" s="136"/>
      <c r="SHM92" s="136"/>
      <c r="SHQ92" s="136"/>
      <c r="SHR92" s="136"/>
      <c r="SHV92" s="136"/>
      <c r="SHW92" s="136"/>
      <c r="SIA92" s="136"/>
      <c r="SIB92" s="136"/>
      <c r="SIF92" s="136"/>
      <c r="SIG92" s="136"/>
      <c r="SIK92" s="136"/>
      <c r="SIL92" s="136"/>
      <c r="SIP92" s="136"/>
      <c r="SIQ92" s="136"/>
      <c r="SIU92" s="136"/>
      <c r="SIV92" s="136"/>
      <c r="SIZ92" s="136"/>
      <c r="SJA92" s="136"/>
      <c r="SJE92" s="136"/>
      <c r="SJF92" s="136"/>
      <c r="SJJ92" s="136"/>
      <c r="SJK92" s="136"/>
      <c r="SJO92" s="136"/>
      <c r="SJP92" s="136"/>
      <c r="SJT92" s="136"/>
      <c r="SJU92" s="136"/>
      <c r="SJY92" s="136"/>
      <c r="SJZ92" s="136"/>
      <c r="SKD92" s="136"/>
      <c r="SKE92" s="136"/>
      <c r="SKI92" s="136"/>
      <c r="SKJ92" s="136"/>
      <c r="SKN92" s="136"/>
      <c r="SKO92" s="136"/>
      <c r="SKS92" s="136"/>
      <c r="SKT92" s="136"/>
      <c r="SKX92" s="136"/>
      <c r="SKY92" s="136"/>
      <c r="SLC92" s="136"/>
      <c r="SLD92" s="136"/>
      <c r="SLH92" s="136"/>
      <c r="SLI92" s="136"/>
      <c r="SLM92" s="136"/>
      <c r="SLN92" s="136"/>
      <c r="SLR92" s="136"/>
      <c r="SLS92" s="136"/>
      <c r="SLW92" s="136"/>
      <c r="SLX92" s="136"/>
      <c r="SMB92" s="136"/>
      <c r="SMC92" s="136"/>
      <c r="SMG92" s="136"/>
      <c r="SMH92" s="136"/>
      <c r="SML92" s="136"/>
      <c r="SMM92" s="136"/>
      <c r="SMQ92" s="136"/>
      <c r="SMR92" s="136"/>
      <c r="SMV92" s="136"/>
      <c r="SMW92" s="136"/>
      <c r="SNA92" s="136"/>
      <c r="SNB92" s="136"/>
      <c r="SNF92" s="136"/>
      <c r="SNG92" s="136"/>
      <c r="SNK92" s="136"/>
      <c r="SNL92" s="136"/>
      <c r="SNP92" s="136"/>
      <c r="SNQ92" s="136"/>
      <c r="SNU92" s="136"/>
      <c r="SNV92" s="136"/>
      <c r="SNZ92" s="136"/>
      <c r="SOA92" s="136"/>
      <c r="SOE92" s="136"/>
      <c r="SOF92" s="136"/>
      <c r="SOJ92" s="136"/>
      <c r="SOK92" s="136"/>
      <c r="SOO92" s="136"/>
      <c r="SOP92" s="136"/>
      <c r="SOT92" s="136"/>
      <c r="SOU92" s="136"/>
      <c r="SOY92" s="136"/>
      <c r="SOZ92" s="136"/>
      <c r="SPD92" s="136"/>
      <c r="SPE92" s="136"/>
      <c r="SPI92" s="136"/>
      <c r="SPJ92" s="136"/>
      <c r="SPN92" s="136"/>
      <c r="SPO92" s="136"/>
      <c r="SPS92" s="136"/>
      <c r="SPT92" s="136"/>
      <c r="SPX92" s="136"/>
      <c r="SPY92" s="136"/>
      <c r="SQC92" s="136"/>
      <c r="SQD92" s="136"/>
      <c r="SQH92" s="136"/>
      <c r="SQI92" s="136"/>
      <c r="SQM92" s="136"/>
      <c r="SQN92" s="136"/>
      <c r="SQR92" s="136"/>
      <c r="SQS92" s="136"/>
      <c r="SQW92" s="136"/>
      <c r="SQX92" s="136"/>
      <c r="SRB92" s="136"/>
      <c r="SRC92" s="136"/>
      <c r="SRG92" s="136"/>
      <c r="SRH92" s="136"/>
      <c r="SRL92" s="136"/>
      <c r="SRM92" s="136"/>
      <c r="SRQ92" s="136"/>
      <c r="SRR92" s="136"/>
      <c r="SRV92" s="136"/>
      <c r="SRW92" s="136"/>
      <c r="SSA92" s="136"/>
      <c r="SSB92" s="136"/>
      <c r="SSF92" s="136"/>
      <c r="SSG92" s="136"/>
      <c r="SSK92" s="136"/>
      <c r="SSL92" s="136"/>
      <c r="SSP92" s="136"/>
      <c r="SSQ92" s="136"/>
      <c r="SSU92" s="136"/>
      <c r="SSV92" s="136"/>
      <c r="SSZ92" s="136"/>
      <c r="STA92" s="136"/>
      <c r="STE92" s="136"/>
      <c r="STF92" s="136"/>
      <c r="STJ92" s="136"/>
      <c r="STK92" s="136"/>
      <c r="STO92" s="136"/>
      <c r="STP92" s="136"/>
      <c r="STT92" s="136"/>
      <c r="STU92" s="136"/>
      <c r="STY92" s="136"/>
      <c r="STZ92" s="136"/>
      <c r="SUD92" s="136"/>
      <c r="SUE92" s="136"/>
      <c r="SUI92" s="136"/>
      <c r="SUJ92" s="136"/>
      <c r="SUN92" s="136"/>
      <c r="SUO92" s="136"/>
      <c r="SUS92" s="136"/>
      <c r="SUT92" s="136"/>
      <c r="SUX92" s="136"/>
      <c r="SUY92" s="136"/>
      <c r="SVC92" s="136"/>
      <c r="SVD92" s="136"/>
      <c r="SVH92" s="136"/>
      <c r="SVI92" s="136"/>
      <c r="SVM92" s="136"/>
      <c r="SVN92" s="136"/>
      <c r="SVR92" s="136"/>
      <c r="SVS92" s="136"/>
      <c r="SVW92" s="136"/>
      <c r="SVX92" s="136"/>
      <c r="SWB92" s="136"/>
      <c r="SWC92" s="136"/>
      <c r="SWG92" s="136"/>
      <c r="SWH92" s="136"/>
      <c r="SWL92" s="136"/>
      <c r="SWM92" s="136"/>
      <c r="SWQ92" s="136"/>
      <c r="SWR92" s="136"/>
      <c r="SWV92" s="136"/>
      <c r="SWW92" s="136"/>
      <c r="SXA92" s="136"/>
      <c r="SXB92" s="136"/>
      <c r="SXF92" s="136"/>
      <c r="SXG92" s="136"/>
      <c r="SXK92" s="136"/>
      <c r="SXL92" s="136"/>
      <c r="SXP92" s="136"/>
      <c r="SXQ92" s="136"/>
      <c r="SXU92" s="136"/>
      <c r="SXV92" s="136"/>
      <c r="SXZ92" s="136"/>
      <c r="SYA92" s="136"/>
      <c r="SYE92" s="136"/>
      <c r="SYF92" s="136"/>
      <c r="SYJ92" s="136"/>
      <c r="SYK92" s="136"/>
      <c r="SYO92" s="136"/>
      <c r="SYP92" s="136"/>
      <c r="SYT92" s="136"/>
      <c r="SYU92" s="136"/>
      <c r="SYY92" s="136"/>
      <c r="SYZ92" s="136"/>
      <c r="SZD92" s="136"/>
      <c r="SZE92" s="136"/>
      <c r="SZI92" s="136"/>
      <c r="SZJ92" s="136"/>
      <c r="SZN92" s="136"/>
      <c r="SZO92" s="136"/>
      <c r="SZS92" s="136"/>
      <c r="SZT92" s="136"/>
      <c r="SZX92" s="136"/>
      <c r="SZY92" s="136"/>
      <c r="TAC92" s="136"/>
      <c r="TAD92" s="136"/>
      <c r="TAH92" s="136"/>
      <c r="TAI92" s="136"/>
      <c r="TAM92" s="136"/>
      <c r="TAN92" s="136"/>
      <c r="TAR92" s="136"/>
      <c r="TAS92" s="136"/>
      <c r="TAW92" s="136"/>
      <c r="TAX92" s="136"/>
      <c r="TBB92" s="136"/>
      <c r="TBC92" s="136"/>
      <c r="TBG92" s="136"/>
      <c r="TBH92" s="136"/>
      <c r="TBL92" s="136"/>
      <c r="TBM92" s="136"/>
      <c r="TBQ92" s="136"/>
      <c r="TBR92" s="136"/>
      <c r="TBV92" s="136"/>
      <c r="TBW92" s="136"/>
      <c r="TCA92" s="136"/>
      <c r="TCB92" s="136"/>
      <c r="TCF92" s="136"/>
      <c r="TCG92" s="136"/>
      <c r="TCK92" s="136"/>
      <c r="TCL92" s="136"/>
      <c r="TCP92" s="136"/>
      <c r="TCQ92" s="136"/>
      <c r="TCU92" s="136"/>
      <c r="TCV92" s="136"/>
      <c r="TCZ92" s="136"/>
      <c r="TDA92" s="136"/>
      <c r="TDE92" s="136"/>
      <c r="TDF92" s="136"/>
      <c r="TDJ92" s="136"/>
      <c r="TDK92" s="136"/>
      <c r="TDO92" s="136"/>
      <c r="TDP92" s="136"/>
      <c r="TDT92" s="136"/>
      <c r="TDU92" s="136"/>
      <c r="TDY92" s="136"/>
      <c r="TDZ92" s="136"/>
      <c r="TED92" s="136"/>
      <c r="TEE92" s="136"/>
      <c r="TEI92" s="136"/>
      <c r="TEJ92" s="136"/>
      <c r="TEN92" s="136"/>
      <c r="TEO92" s="136"/>
      <c r="TES92" s="136"/>
      <c r="TET92" s="136"/>
      <c r="TEX92" s="136"/>
      <c r="TEY92" s="136"/>
      <c r="TFC92" s="136"/>
      <c r="TFD92" s="136"/>
      <c r="TFH92" s="136"/>
      <c r="TFI92" s="136"/>
      <c r="TFM92" s="136"/>
      <c r="TFN92" s="136"/>
      <c r="TFR92" s="136"/>
      <c r="TFS92" s="136"/>
      <c r="TFW92" s="136"/>
      <c r="TFX92" s="136"/>
      <c r="TGB92" s="136"/>
      <c r="TGC92" s="136"/>
      <c r="TGG92" s="136"/>
      <c r="TGH92" s="136"/>
      <c r="TGL92" s="136"/>
      <c r="TGM92" s="136"/>
      <c r="TGQ92" s="136"/>
      <c r="TGR92" s="136"/>
      <c r="TGV92" s="136"/>
      <c r="TGW92" s="136"/>
      <c r="THA92" s="136"/>
      <c r="THB92" s="136"/>
      <c r="THF92" s="136"/>
      <c r="THG92" s="136"/>
      <c r="THK92" s="136"/>
      <c r="THL92" s="136"/>
      <c r="THP92" s="136"/>
      <c r="THQ92" s="136"/>
      <c r="THU92" s="136"/>
      <c r="THV92" s="136"/>
      <c r="THZ92" s="136"/>
      <c r="TIA92" s="136"/>
      <c r="TIE92" s="136"/>
      <c r="TIF92" s="136"/>
      <c r="TIJ92" s="136"/>
      <c r="TIK92" s="136"/>
      <c r="TIO92" s="136"/>
      <c r="TIP92" s="136"/>
      <c r="TIT92" s="136"/>
      <c r="TIU92" s="136"/>
      <c r="TIY92" s="136"/>
      <c r="TIZ92" s="136"/>
      <c r="TJD92" s="136"/>
      <c r="TJE92" s="136"/>
      <c r="TJI92" s="136"/>
      <c r="TJJ92" s="136"/>
      <c r="TJN92" s="136"/>
      <c r="TJO92" s="136"/>
      <c r="TJS92" s="136"/>
      <c r="TJT92" s="136"/>
      <c r="TJX92" s="136"/>
      <c r="TJY92" s="136"/>
      <c r="TKC92" s="136"/>
      <c r="TKD92" s="136"/>
      <c r="TKH92" s="136"/>
      <c r="TKI92" s="136"/>
      <c r="TKM92" s="136"/>
      <c r="TKN92" s="136"/>
      <c r="TKR92" s="136"/>
      <c r="TKS92" s="136"/>
      <c r="TKW92" s="136"/>
      <c r="TKX92" s="136"/>
      <c r="TLB92" s="136"/>
      <c r="TLC92" s="136"/>
      <c r="TLG92" s="136"/>
      <c r="TLH92" s="136"/>
      <c r="TLL92" s="136"/>
      <c r="TLM92" s="136"/>
      <c r="TLQ92" s="136"/>
      <c r="TLR92" s="136"/>
      <c r="TLV92" s="136"/>
      <c r="TLW92" s="136"/>
      <c r="TMA92" s="136"/>
      <c r="TMB92" s="136"/>
      <c r="TMF92" s="136"/>
      <c r="TMG92" s="136"/>
      <c r="TMK92" s="136"/>
      <c r="TML92" s="136"/>
      <c r="TMP92" s="136"/>
      <c r="TMQ92" s="136"/>
      <c r="TMU92" s="136"/>
      <c r="TMV92" s="136"/>
      <c r="TMZ92" s="136"/>
      <c r="TNA92" s="136"/>
      <c r="TNE92" s="136"/>
      <c r="TNF92" s="136"/>
      <c r="TNJ92" s="136"/>
      <c r="TNK92" s="136"/>
      <c r="TNO92" s="136"/>
      <c r="TNP92" s="136"/>
      <c r="TNT92" s="136"/>
      <c r="TNU92" s="136"/>
      <c r="TNY92" s="136"/>
      <c r="TNZ92" s="136"/>
      <c r="TOD92" s="136"/>
      <c r="TOE92" s="136"/>
      <c r="TOI92" s="136"/>
      <c r="TOJ92" s="136"/>
      <c r="TON92" s="136"/>
      <c r="TOO92" s="136"/>
      <c r="TOS92" s="136"/>
      <c r="TOT92" s="136"/>
      <c r="TOX92" s="136"/>
      <c r="TOY92" s="136"/>
      <c r="TPC92" s="136"/>
      <c r="TPD92" s="136"/>
      <c r="TPH92" s="136"/>
      <c r="TPI92" s="136"/>
      <c r="TPM92" s="136"/>
      <c r="TPN92" s="136"/>
      <c r="TPR92" s="136"/>
      <c r="TPS92" s="136"/>
      <c r="TPW92" s="136"/>
      <c r="TPX92" s="136"/>
      <c r="TQB92" s="136"/>
      <c r="TQC92" s="136"/>
      <c r="TQG92" s="136"/>
      <c r="TQH92" s="136"/>
      <c r="TQL92" s="136"/>
      <c r="TQM92" s="136"/>
      <c r="TQQ92" s="136"/>
      <c r="TQR92" s="136"/>
      <c r="TQV92" s="136"/>
      <c r="TQW92" s="136"/>
      <c r="TRA92" s="136"/>
      <c r="TRB92" s="136"/>
      <c r="TRF92" s="136"/>
      <c r="TRG92" s="136"/>
      <c r="TRK92" s="136"/>
      <c r="TRL92" s="136"/>
      <c r="TRP92" s="136"/>
      <c r="TRQ92" s="136"/>
      <c r="TRU92" s="136"/>
      <c r="TRV92" s="136"/>
      <c r="TRZ92" s="136"/>
      <c r="TSA92" s="136"/>
      <c r="TSE92" s="136"/>
      <c r="TSF92" s="136"/>
      <c r="TSJ92" s="136"/>
      <c r="TSK92" s="136"/>
      <c r="TSO92" s="136"/>
      <c r="TSP92" s="136"/>
      <c r="TST92" s="136"/>
      <c r="TSU92" s="136"/>
      <c r="TSY92" s="136"/>
      <c r="TSZ92" s="136"/>
      <c r="TTD92" s="136"/>
      <c r="TTE92" s="136"/>
      <c r="TTI92" s="136"/>
      <c r="TTJ92" s="136"/>
      <c r="TTN92" s="136"/>
      <c r="TTO92" s="136"/>
      <c r="TTS92" s="136"/>
      <c r="TTT92" s="136"/>
      <c r="TTX92" s="136"/>
      <c r="TTY92" s="136"/>
      <c r="TUC92" s="136"/>
      <c r="TUD92" s="136"/>
      <c r="TUH92" s="136"/>
      <c r="TUI92" s="136"/>
      <c r="TUM92" s="136"/>
      <c r="TUN92" s="136"/>
      <c r="TUR92" s="136"/>
      <c r="TUS92" s="136"/>
      <c r="TUW92" s="136"/>
      <c r="TUX92" s="136"/>
      <c r="TVB92" s="136"/>
      <c r="TVC92" s="136"/>
      <c r="TVG92" s="136"/>
      <c r="TVH92" s="136"/>
      <c r="TVL92" s="136"/>
      <c r="TVM92" s="136"/>
      <c r="TVQ92" s="136"/>
      <c r="TVR92" s="136"/>
      <c r="TVV92" s="136"/>
      <c r="TVW92" s="136"/>
      <c r="TWA92" s="136"/>
      <c r="TWB92" s="136"/>
      <c r="TWF92" s="136"/>
      <c r="TWG92" s="136"/>
      <c r="TWK92" s="136"/>
      <c r="TWL92" s="136"/>
      <c r="TWP92" s="136"/>
      <c r="TWQ92" s="136"/>
      <c r="TWU92" s="136"/>
      <c r="TWV92" s="136"/>
      <c r="TWZ92" s="136"/>
      <c r="TXA92" s="136"/>
      <c r="TXE92" s="136"/>
      <c r="TXF92" s="136"/>
      <c r="TXJ92" s="136"/>
      <c r="TXK92" s="136"/>
      <c r="TXO92" s="136"/>
      <c r="TXP92" s="136"/>
      <c r="TXT92" s="136"/>
      <c r="TXU92" s="136"/>
      <c r="TXY92" s="136"/>
      <c r="TXZ92" s="136"/>
      <c r="TYD92" s="136"/>
      <c r="TYE92" s="136"/>
      <c r="TYI92" s="136"/>
      <c r="TYJ92" s="136"/>
      <c r="TYN92" s="136"/>
      <c r="TYO92" s="136"/>
      <c r="TYS92" s="136"/>
      <c r="TYT92" s="136"/>
      <c r="TYX92" s="136"/>
      <c r="TYY92" s="136"/>
      <c r="TZC92" s="136"/>
      <c r="TZD92" s="136"/>
      <c r="TZH92" s="136"/>
      <c r="TZI92" s="136"/>
      <c r="TZM92" s="136"/>
      <c r="TZN92" s="136"/>
      <c r="TZR92" s="136"/>
      <c r="TZS92" s="136"/>
      <c r="TZW92" s="136"/>
      <c r="TZX92" s="136"/>
      <c r="UAB92" s="136"/>
      <c r="UAC92" s="136"/>
      <c r="UAG92" s="136"/>
      <c r="UAH92" s="136"/>
      <c r="UAL92" s="136"/>
      <c r="UAM92" s="136"/>
      <c r="UAQ92" s="136"/>
      <c r="UAR92" s="136"/>
      <c r="UAV92" s="136"/>
      <c r="UAW92" s="136"/>
      <c r="UBA92" s="136"/>
      <c r="UBB92" s="136"/>
      <c r="UBF92" s="136"/>
      <c r="UBG92" s="136"/>
      <c r="UBK92" s="136"/>
      <c r="UBL92" s="136"/>
      <c r="UBP92" s="136"/>
      <c r="UBQ92" s="136"/>
      <c r="UBU92" s="136"/>
      <c r="UBV92" s="136"/>
      <c r="UBZ92" s="136"/>
      <c r="UCA92" s="136"/>
      <c r="UCE92" s="136"/>
      <c r="UCF92" s="136"/>
      <c r="UCJ92" s="136"/>
      <c r="UCK92" s="136"/>
      <c r="UCO92" s="136"/>
      <c r="UCP92" s="136"/>
      <c r="UCT92" s="136"/>
      <c r="UCU92" s="136"/>
      <c r="UCY92" s="136"/>
      <c r="UCZ92" s="136"/>
      <c r="UDD92" s="136"/>
      <c r="UDE92" s="136"/>
      <c r="UDI92" s="136"/>
      <c r="UDJ92" s="136"/>
      <c r="UDN92" s="136"/>
      <c r="UDO92" s="136"/>
      <c r="UDS92" s="136"/>
      <c r="UDT92" s="136"/>
      <c r="UDX92" s="136"/>
      <c r="UDY92" s="136"/>
      <c r="UEC92" s="136"/>
      <c r="UED92" s="136"/>
      <c r="UEH92" s="136"/>
      <c r="UEI92" s="136"/>
      <c r="UEM92" s="136"/>
      <c r="UEN92" s="136"/>
      <c r="UER92" s="136"/>
      <c r="UES92" s="136"/>
      <c r="UEW92" s="136"/>
      <c r="UEX92" s="136"/>
      <c r="UFB92" s="136"/>
      <c r="UFC92" s="136"/>
      <c r="UFG92" s="136"/>
      <c r="UFH92" s="136"/>
      <c r="UFL92" s="136"/>
      <c r="UFM92" s="136"/>
      <c r="UFQ92" s="136"/>
      <c r="UFR92" s="136"/>
      <c r="UFV92" s="136"/>
      <c r="UFW92" s="136"/>
      <c r="UGA92" s="136"/>
      <c r="UGB92" s="136"/>
      <c r="UGF92" s="136"/>
      <c r="UGG92" s="136"/>
      <c r="UGK92" s="136"/>
      <c r="UGL92" s="136"/>
      <c r="UGP92" s="136"/>
      <c r="UGQ92" s="136"/>
      <c r="UGU92" s="136"/>
      <c r="UGV92" s="136"/>
      <c r="UGZ92" s="136"/>
      <c r="UHA92" s="136"/>
      <c r="UHE92" s="136"/>
      <c r="UHF92" s="136"/>
      <c r="UHJ92" s="136"/>
      <c r="UHK92" s="136"/>
      <c r="UHO92" s="136"/>
      <c r="UHP92" s="136"/>
      <c r="UHT92" s="136"/>
      <c r="UHU92" s="136"/>
      <c r="UHY92" s="136"/>
      <c r="UHZ92" s="136"/>
      <c r="UID92" s="136"/>
      <c r="UIE92" s="136"/>
      <c r="UII92" s="136"/>
      <c r="UIJ92" s="136"/>
      <c r="UIN92" s="136"/>
      <c r="UIO92" s="136"/>
      <c r="UIS92" s="136"/>
      <c r="UIT92" s="136"/>
      <c r="UIX92" s="136"/>
      <c r="UIY92" s="136"/>
      <c r="UJC92" s="136"/>
      <c r="UJD92" s="136"/>
      <c r="UJH92" s="136"/>
      <c r="UJI92" s="136"/>
      <c r="UJM92" s="136"/>
      <c r="UJN92" s="136"/>
      <c r="UJR92" s="136"/>
      <c r="UJS92" s="136"/>
      <c r="UJW92" s="136"/>
      <c r="UJX92" s="136"/>
      <c r="UKB92" s="136"/>
      <c r="UKC92" s="136"/>
      <c r="UKG92" s="136"/>
      <c r="UKH92" s="136"/>
      <c r="UKL92" s="136"/>
      <c r="UKM92" s="136"/>
      <c r="UKQ92" s="136"/>
      <c r="UKR92" s="136"/>
      <c r="UKV92" s="136"/>
      <c r="UKW92" s="136"/>
      <c r="ULA92" s="136"/>
      <c r="ULB92" s="136"/>
      <c r="ULF92" s="136"/>
      <c r="ULG92" s="136"/>
      <c r="ULK92" s="136"/>
      <c r="ULL92" s="136"/>
      <c r="ULP92" s="136"/>
      <c r="ULQ92" s="136"/>
      <c r="ULU92" s="136"/>
      <c r="ULV92" s="136"/>
      <c r="ULZ92" s="136"/>
      <c r="UMA92" s="136"/>
      <c r="UME92" s="136"/>
      <c r="UMF92" s="136"/>
      <c r="UMJ92" s="136"/>
      <c r="UMK92" s="136"/>
      <c r="UMO92" s="136"/>
      <c r="UMP92" s="136"/>
      <c r="UMT92" s="136"/>
      <c r="UMU92" s="136"/>
      <c r="UMY92" s="136"/>
      <c r="UMZ92" s="136"/>
      <c r="UND92" s="136"/>
      <c r="UNE92" s="136"/>
      <c r="UNI92" s="136"/>
      <c r="UNJ92" s="136"/>
      <c r="UNN92" s="136"/>
      <c r="UNO92" s="136"/>
      <c r="UNS92" s="136"/>
      <c r="UNT92" s="136"/>
      <c r="UNX92" s="136"/>
      <c r="UNY92" s="136"/>
      <c r="UOC92" s="136"/>
      <c r="UOD92" s="136"/>
      <c r="UOH92" s="136"/>
      <c r="UOI92" s="136"/>
      <c r="UOM92" s="136"/>
      <c r="UON92" s="136"/>
      <c r="UOR92" s="136"/>
      <c r="UOS92" s="136"/>
      <c r="UOW92" s="136"/>
      <c r="UOX92" s="136"/>
      <c r="UPB92" s="136"/>
      <c r="UPC92" s="136"/>
      <c r="UPG92" s="136"/>
      <c r="UPH92" s="136"/>
      <c r="UPL92" s="136"/>
      <c r="UPM92" s="136"/>
      <c r="UPQ92" s="136"/>
      <c r="UPR92" s="136"/>
      <c r="UPV92" s="136"/>
      <c r="UPW92" s="136"/>
      <c r="UQA92" s="136"/>
      <c r="UQB92" s="136"/>
      <c r="UQF92" s="136"/>
      <c r="UQG92" s="136"/>
      <c r="UQK92" s="136"/>
      <c r="UQL92" s="136"/>
      <c r="UQP92" s="136"/>
      <c r="UQQ92" s="136"/>
      <c r="UQU92" s="136"/>
      <c r="UQV92" s="136"/>
      <c r="UQZ92" s="136"/>
      <c r="URA92" s="136"/>
      <c r="URE92" s="136"/>
      <c r="URF92" s="136"/>
      <c r="URJ92" s="136"/>
      <c r="URK92" s="136"/>
      <c r="URO92" s="136"/>
      <c r="URP92" s="136"/>
      <c r="URT92" s="136"/>
      <c r="URU92" s="136"/>
      <c r="URY92" s="136"/>
      <c r="URZ92" s="136"/>
      <c r="USD92" s="136"/>
      <c r="USE92" s="136"/>
      <c r="USI92" s="136"/>
      <c r="USJ92" s="136"/>
      <c r="USN92" s="136"/>
      <c r="USO92" s="136"/>
      <c r="USS92" s="136"/>
      <c r="UST92" s="136"/>
      <c r="USX92" s="136"/>
      <c r="USY92" s="136"/>
      <c r="UTC92" s="136"/>
      <c r="UTD92" s="136"/>
      <c r="UTH92" s="136"/>
      <c r="UTI92" s="136"/>
      <c r="UTM92" s="136"/>
      <c r="UTN92" s="136"/>
      <c r="UTR92" s="136"/>
      <c r="UTS92" s="136"/>
      <c r="UTW92" s="136"/>
      <c r="UTX92" s="136"/>
      <c r="UUB92" s="136"/>
      <c r="UUC92" s="136"/>
      <c r="UUG92" s="136"/>
      <c r="UUH92" s="136"/>
      <c r="UUL92" s="136"/>
      <c r="UUM92" s="136"/>
      <c r="UUQ92" s="136"/>
      <c r="UUR92" s="136"/>
      <c r="UUV92" s="136"/>
      <c r="UUW92" s="136"/>
      <c r="UVA92" s="136"/>
      <c r="UVB92" s="136"/>
      <c r="UVF92" s="136"/>
      <c r="UVG92" s="136"/>
      <c r="UVK92" s="136"/>
      <c r="UVL92" s="136"/>
      <c r="UVP92" s="136"/>
      <c r="UVQ92" s="136"/>
      <c r="UVU92" s="136"/>
      <c r="UVV92" s="136"/>
      <c r="UVZ92" s="136"/>
      <c r="UWA92" s="136"/>
      <c r="UWE92" s="136"/>
      <c r="UWF92" s="136"/>
      <c r="UWJ92" s="136"/>
      <c r="UWK92" s="136"/>
      <c r="UWO92" s="136"/>
      <c r="UWP92" s="136"/>
      <c r="UWT92" s="136"/>
      <c r="UWU92" s="136"/>
      <c r="UWY92" s="136"/>
      <c r="UWZ92" s="136"/>
      <c r="UXD92" s="136"/>
      <c r="UXE92" s="136"/>
      <c r="UXI92" s="136"/>
      <c r="UXJ92" s="136"/>
      <c r="UXN92" s="136"/>
      <c r="UXO92" s="136"/>
      <c r="UXS92" s="136"/>
      <c r="UXT92" s="136"/>
      <c r="UXX92" s="136"/>
      <c r="UXY92" s="136"/>
      <c r="UYC92" s="136"/>
      <c r="UYD92" s="136"/>
      <c r="UYH92" s="136"/>
      <c r="UYI92" s="136"/>
      <c r="UYM92" s="136"/>
      <c r="UYN92" s="136"/>
      <c r="UYR92" s="136"/>
      <c r="UYS92" s="136"/>
      <c r="UYW92" s="136"/>
      <c r="UYX92" s="136"/>
      <c r="UZB92" s="136"/>
      <c r="UZC92" s="136"/>
      <c r="UZG92" s="136"/>
      <c r="UZH92" s="136"/>
      <c r="UZL92" s="136"/>
      <c r="UZM92" s="136"/>
      <c r="UZQ92" s="136"/>
      <c r="UZR92" s="136"/>
      <c r="UZV92" s="136"/>
      <c r="UZW92" s="136"/>
      <c r="VAA92" s="136"/>
      <c r="VAB92" s="136"/>
      <c r="VAF92" s="136"/>
      <c r="VAG92" s="136"/>
      <c r="VAK92" s="136"/>
      <c r="VAL92" s="136"/>
      <c r="VAP92" s="136"/>
      <c r="VAQ92" s="136"/>
      <c r="VAU92" s="136"/>
      <c r="VAV92" s="136"/>
      <c r="VAZ92" s="136"/>
      <c r="VBA92" s="136"/>
      <c r="VBE92" s="136"/>
      <c r="VBF92" s="136"/>
      <c r="VBJ92" s="136"/>
      <c r="VBK92" s="136"/>
      <c r="VBO92" s="136"/>
      <c r="VBP92" s="136"/>
      <c r="VBT92" s="136"/>
      <c r="VBU92" s="136"/>
      <c r="VBY92" s="136"/>
      <c r="VBZ92" s="136"/>
      <c r="VCD92" s="136"/>
      <c r="VCE92" s="136"/>
      <c r="VCI92" s="136"/>
      <c r="VCJ92" s="136"/>
      <c r="VCN92" s="136"/>
      <c r="VCO92" s="136"/>
      <c r="VCS92" s="136"/>
      <c r="VCT92" s="136"/>
      <c r="VCX92" s="136"/>
      <c r="VCY92" s="136"/>
      <c r="VDC92" s="136"/>
      <c r="VDD92" s="136"/>
      <c r="VDH92" s="136"/>
      <c r="VDI92" s="136"/>
      <c r="VDM92" s="136"/>
      <c r="VDN92" s="136"/>
      <c r="VDR92" s="136"/>
      <c r="VDS92" s="136"/>
      <c r="VDW92" s="136"/>
      <c r="VDX92" s="136"/>
      <c r="VEB92" s="136"/>
      <c r="VEC92" s="136"/>
      <c r="VEG92" s="136"/>
      <c r="VEH92" s="136"/>
      <c r="VEL92" s="136"/>
      <c r="VEM92" s="136"/>
      <c r="VEQ92" s="136"/>
      <c r="VER92" s="136"/>
      <c r="VEV92" s="136"/>
      <c r="VEW92" s="136"/>
      <c r="VFA92" s="136"/>
      <c r="VFB92" s="136"/>
      <c r="VFF92" s="136"/>
      <c r="VFG92" s="136"/>
      <c r="VFK92" s="136"/>
      <c r="VFL92" s="136"/>
      <c r="VFP92" s="136"/>
      <c r="VFQ92" s="136"/>
      <c r="VFU92" s="136"/>
      <c r="VFV92" s="136"/>
      <c r="VFZ92" s="136"/>
      <c r="VGA92" s="136"/>
      <c r="VGE92" s="136"/>
      <c r="VGF92" s="136"/>
      <c r="VGJ92" s="136"/>
      <c r="VGK92" s="136"/>
      <c r="VGO92" s="136"/>
      <c r="VGP92" s="136"/>
      <c r="VGT92" s="136"/>
      <c r="VGU92" s="136"/>
      <c r="VGY92" s="136"/>
      <c r="VGZ92" s="136"/>
      <c r="VHD92" s="136"/>
      <c r="VHE92" s="136"/>
      <c r="VHI92" s="136"/>
      <c r="VHJ92" s="136"/>
      <c r="VHN92" s="136"/>
      <c r="VHO92" s="136"/>
      <c r="VHS92" s="136"/>
      <c r="VHT92" s="136"/>
      <c r="VHX92" s="136"/>
      <c r="VHY92" s="136"/>
      <c r="VIC92" s="136"/>
      <c r="VID92" s="136"/>
      <c r="VIH92" s="136"/>
      <c r="VII92" s="136"/>
      <c r="VIM92" s="136"/>
      <c r="VIN92" s="136"/>
      <c r="VIR92" s="136"/>
      <c r="VIS92" s="136"/>
      <c r="VIW92" s="136"/>
      <c r="VIX92" s="136"/>
      <c r="VJB92" s="136"/>
      <c r="VJC92" s="136"/>
      <c r="VJG92" s="136"/>
      <c r="VJH92" s="136"/>
      <c r="VJL92" s="136"/>
      <c r="VJM92" s="136"/>
      <c r="VJQ92" s="136"/>
      <c r="VJR92" s="136"/>
      <c r="VJV92" s="136"/>
      <c r="VJW92" s="136"/>
      <c r="VKA92" s="136"/>
      <c r="VKB92" s="136"/>
      <c r="VKF92" s="136"/>
      <c r="VKG92" s="136"/>
      <c r="VKK92" s="136"/>
      <c r="VKL92" s="136"/>
      <c r="VKP92" s="136"/>
      <c r="VKQ92" s="136"/>
      <c r="VKU92" s="136"/>
      <c r="VKV92" s="136"/>
      <c r="VKZ92" s="136"/>
      <c r="VLA92" s="136"/>
      <c r="VLE92" s="136"/>
      <c r="VLF92" s="136"/>
      <c r="VLJ92" s="136"/>
      <c r="VLK92" s="136"/>
      <c r="VLO92" s="136"/>
      <c r="VLP92" s="136"/>
      <c r="VLT92" s="136"/>
      <c r="VLU92" s="136"/>
      <c r="VLY92" s="136"/>
      <c r="VLZ92" s="136"/>
      <c r="VMD92" s="136"/>
      <c r="VME92" s="136"/>
      <c r="VMI92" s="136"/>
      <c r="VMJ92" s="136"/>
      <c r="VMN92" s="136"/>
      <c r="VMO92" s="136"/>
      <c r="VMS92" s="136"/>
      <c r="VMT92" s="136"/>
      <c r="VMX92" s="136"/>
      <c r="VMY92" s="136"/>
      <c r="VNC92" s="136"/>
      <c r="VND92" s="136"/>
      <c r="VNH92" s="136"/>
      <c r="VNI92" s="136"/>
      <c r="VNM92" s="136"/>
      <c r="VNN92" s="136"/>
      <c r="VNR92" s="136"/>
      <c r="VNS92" s="136"/>
      <c r="VNW92" s="136"/>
      <c r="VNX92" s="136"/>
      <c r="VOB92" s="136"/>
      <c r="VOC92" s="136"/>
      <c r="VOG92" s="136"/>
      <c r="VOH92" s="136"/>
      <c r="VOL92" s="136"/>
      <c r="VOM92" s="136"/>
      <c r="VOQ92" s="136"/>
      <c r="VOR92" s="136"/>
      <c r="VOV92" s="136"/>
      <c r="VOW92" s="136"/>
      <c r="VPA92" s="136"/>
      <c r="VPB92" s="136"/>
      <c r="VPF92" s="136"/>
      <c r="VPG92" s="136"/>
      <c r="VPK92" s="136"/>
      <c r="VPL92" s="136"/>
      <c r="VPP92" s="136"/>
      <c r="VPQ92" s="136"/>
      <c r="VPU92" s="136"/>
      <c r="VPV92" s="136"/>
      <c r="VPZ92" s="136"/>
      <c r="VQA92" s="136"/>
      <c r="VQE92" s="136"/>
      <c r="VQF92" s="136"/>
      <c r="VQJ92" s="136"/>
      <c r="VQK92" s="136"/>
      <c r="VQO92" s="136"/>
      <c r="VQP92" s="136"/>
      <c r="VQT92" s="136"/>
      <c r="VQU92" s="136"/>
      <c r="VQY92" s="136"/>
      <c r="VQZ92" s="136"/>
      <c r="VRD92" s="136"/>
      <c r="VRE92" s="136"/>
      <c r="VRI92" s="136"/>
      <c r="VRJ92" s="136"/>
      <c r="VRN92" s="136"/>
      <c r="VRO92" s="136"/>
      <c r="VRS92" s="136"/>
      <c r="VRT92" s="136"/>
      <c r="VRX92" s="136"/>
      <c r="VRY92" s="136"/>
      <c r="VSC92" s="136"/>
      <c r="VSD92" s="136"/>
      <c r="VSH92" s="136"/>
      <c r="VSI92" s="136"/>
      <c r="VSM92" s="136"/>
      <c r="VSN92" s="136"/>
      <c r="VSR92" s="136"/>
      <c r="VSS92" s="136"/>
      <c r="VSW92" s="136"/>
      <c r="VSX92" s="136"/>
      <c r="VTB92" s="136"/>
      <c r="VTC92" s="136"/>
      <c r="VTG92" s="136"/>
      <c r="VTH92" s="136"/>
      <c r="VTL92" s="136"/>
      <c r="VTM92" s="136"/>
      <c r="VTQ92" s="136"/>
      <c r="VTR92" s="136"/>
      <c r="VTV92" s="136"/>
      <c r="VTW92" s="136"/>
      <c r="VUA92" s="136"/>
      <c r="VUB92" s="136"/>
      <c r="VUF92" s="136"/>
      <c r="VUG92" s="136"/>
      <c r="VUK92" s="136"/>
      <c r="VUL92" s="136"/>
      <c r="VUP92" s="136"/>
      <c r="VUQ92" s="136"/>
      <c r="VUU92" s="136"/>
      <c r="VUV92" s="136"/>
      <c r="VUZ92" s="136"/>
      <c r="VVA92" s="136"/>
      <c r="VVE92" s="136"/>
      <c r="VVF92" s="136"/>
      <c r="VVJ92" s="136"/>
      <c r="VVK92" s="136"/>
      <c r="VVO92" s="136"/>
      <c r="VVP92" s="136"/>
      <c r="VVT92" s="136"/>
      <c r="VVU92" s="136"/>
      <c r="VVY92" s="136"/>
      <c r="VVZ92" s="136"/>
      <c r="VWD92" s="136"/>
      <c r="VWE92" s="136"/>
      <c r="VWI92" s="136"/>
      <c r="VWJ92" s="136"/>
      <c r="VWN92" s="136"/>
      <c r="VWO92" s="136"/>
      <c r="VWS92" s="136"/>
      <c r="VWT92" s="136"/>
      <c r="VWX92" s="136"/>
      <c r="VWY92" s="136"/>
      <c r="VXC92" s="136"/>
      <c r="VXD92" s="136"/>
      <c r="VXH92" s="136"/>
      <c r="VXI92" s="136"/>
      <c r="VXM92" s="136"/>
      <c r="VXN92" s="136"/>
      <c r="VXR92" s="136"/>
      <c r="VXS92" s="136"/>
      <c r="VXW92" s="136"/>
      <c r="VXX92" s="136"/>
      <c r="VYB92" s="136"/>
      <c r="VYC92" s="136"/>
      <c r="VYG92" s="136"/>
      <c r="VYH92" s="136"/>
      <c r="VYL92" s="136"/>
      <c r="VYM92" s="136"/>
      <c r="VYQ92" s="136"/>
      <c r="VYR92" s="136"/>
      <c r="VYV92" s="136"/>
      <c r="VYW92" s="136"/>
      <c r="VZA92" s="136"/>
      <c r="VZB92" s="136"/>
      <c r="VZF92" s="136"/>
      <c r="VZG92" s="136"/>
      <c r="VZK92" s="136"/>
      <c r="VZL92" s="136"/>
      <c r="VZP92" s="136"/>
      <c r="VZQ92" s="136"/>
      <c r="VZU92" s="136"/>
      <c r="VZV92" s="136"/>
      <c r="VZZ92" s="136"/>
      <c r="WAA92" s="136"/>
      <c r="WAE92" s="136"/>
      <c r="WAF92" s="136"/>
      <c r="WAJ92" s="136"/>
      <c r="WAK92" s="136"/>
      <c r="WAO92" s="136"/>
      <c r="WAP92" s="136"/>
      <c r="WAT92" s="136"/>
      <c r="WAU92" s="136"/>
      <c r="WAY92" s="136"/>
      <c r="WAZ92" s="136"/>
      <c r="WBD92" s="136"/>
      <c r="WBE92" s="136"/>
      <c r="WBI92" s="136"/>
      <c r="WBJ92" s="136"/>
      <c r="WBN92" s="136"/>
      <c r="WBO92" s="136"/>
      <c r="WBS92" s="136"/>
      <c r="WBT92" s="136"/>
      <c r="WBX92" s="136"/>
      <c r="WBY92" s="136"/>
      <c r="WCC92" s="136"/>
      <c r="WCD92" s="136"/>
      <c r="WCH92" s="136"/>
      <c r="WCI92" s="136"/>
      <c r="WCM92" s="136"/>
      <c r="WCN92" s="136"/>
      <c r="WCR92" s="136"/>
      <c r="WCS92" s="136"/>
      <c r="WCW92" s="136"/>
      <c r="WCX92" s="136"/>
      <c r="WDB92" s="136"/>
      <c r="WDC92" s="136"/>
      <c r="WDG92" s="136"/>
      <c r="WDH92" s="136"/>
      <c r="WDL92" s="136"/>
      <c r="WDM92" s="136"/>
      <c r="WDQ92" s="136"/>
      <c r="WDR92" s="136"/>
      <c r="WDV92" s="136"/>
      <c r="WDW92" s="136"/>
      <c r="WEA92" s="136"/>
      <c r="WEB92" s="136"/>
      <c r="WEF92" s="136"/>
      <c r="WEG92" s="136"/>
      <c r="WEK92" s="136"/>
      <c r="WEL92" s="136"/>
      <c r="WEP92" s="136"/>
      <c r="WEQ92" s="136"/>
      <c r="WEU92" s="136"/>
      <c r="WEV92" s="136"/>
      <c r="WEZ92" s="136"/>
      <c r="WFA92" s="136"/>
      <c r="WFE92" s="136"/>
      <c r="WFF92" s="136"/>
      <c r="WFJ92" s="136"/>
      <c r="WFK92" s="136"/>
      <c r="WFO92" s="136"/>
      <c r="WFP92" s="136"/>
      <c r="WFT92" s="136"/>
      <c r="WFU92" s="136"/>
      <c r="WFY92" s="136"/>
      <c r="WFZ92" s="136"/>
      <c r="WGD92" s="136"/>
      <c r="WGE92" s="136"/>
      <c r="WGI92" s="136"/>
      <c r="WGJ92" s="136"/>
      <c r="WGN92" s="136"/>
      <c r="WGO92" s="136"/>
      <c r="WGS92" s="136"/>
      <c r="WGT92" s="136"/>
      <c r="WGX92" s="136"/>
      <c r="WGY92" s="136"/>
      <c r="WHC92" s="136"/>
      <c r="WHD92" s="136"/>
      <c r="WHH92" s="136"/>
      <c r="WHI92" s="136"/>
      <c r="WHM92" s="136"/>
      <c r="WHN92" s="136"/>
      <c r="WHR92" s="136"/>
      <c r="WHS92" s="136"/>
      <c r="WHW92" s="136"/>
      <c r="WHX92" s="136"/>
      <c r="WIB92" s="136"/>
      <c r="WIC92" s="136"/>
      <c r="WIG92" s="136"/>
      <c r="WIH92" s="136"/>
      <c r="WIL92" s="136"/>
      <c r="WIM92" s="136"/>
      <c r="WIQ92" s="136"/>
      <c r="WIR92" s="136"/>
      <c r="WIV92" s="136"/>
      <c r="WIW92" s="136"/>
      <c r="WJA92" s="136"/>
      <c r="WJB92" s="136"/>
      <c r="WJF92" s="136"/>
      <c r="WJG92" s="136"/>
      <c r="WJK92" s="136"/>
      <c r="WJL92" s="136"/>
      <c r="WJP92" s="136"/>
      <c r="WJQ92" s="136"/>
      <c r="WJU92" s="136"/>
      <c r="WJV92" s="136"/>
      <c r="WJZ92" s="136"/>
      <c r="WKA92" s="136"/>
      <c r="WKE92" s="136"/>
      <c r="WKF92" s="136"/>
      <c r="WKJ92" s="136"/>
      <c r="WKK92" s="136"/>
      <c r="WKO92" s="136"/>
      <c r="WKP92" s="136"/>
      <c r="WKT92" s="136"/>
      <c r="WKU92" s="136"/>
      <c r="WKY92" s="136"/>
      <c r="WKZ92" s="136"/>
      <c r="WLD92" s="136"/>
      <c r="WLE92" s="136"/>
      <c r="WLI92" s="136"/>
      <c r="WLJ92" s="136"/>
      <c r="WLN92" s="136"/>
      <c r="WLO92" s="136"/>
      <c r="WLS92" s="136"/>
      <c r="WLT92" s="136"/>
      <c r="WLX92" s="136"/>
      <c r="WLY92" s="136"/>
      <c r="WMC92" s="136"/>
      <c r="WMD92" s="136"/>
      <c r="WMH92" s="136"/>
      <c r="WMI92" s="136"/>
      <c r="WMM92" s="136"/>
      <c r="WMN92" s="136"/>
      <c r="WMR92" s="136"/>
      <c r="WMS92" s="136"/>
      <c r="WMW92" s="136"/>
      <c r="WMX92" s="136"/>
      <c r="WNB92" s="136"/>
      <c r="WNC92" s="136"/>
      <c r="WNG92" s="136"/>
      <c r="WNH92" s="136"/>
      <c r="WNL92" s="136"/>
      <c r="WNM92" s="136"/>
      <c r="WNQ92" s="136"/>
      <c r="WNR92" s="136"/>
      <c r="WNV92" s="136"/>
      <c r="WNW92" s="136"/>
      <c r="WOA92" s="136"/>
      <c r="WOB92" s="136"/>
      <c r="WOF92" s="136"/>
      <c r="WOG92" s="136"/>
      <c r="WOK92" s="136"/>
      <c r="WOL92" s="136"/>
      <c r="WOP92" s="136"/>
      <c r="WOQ92" s="136"/>
      <c r="WOU92" s="136"/>
      <c r="WOV92" s="136"/>
      <c r="WOZ92" s="136"/>
      <c r="WPA92" s="136"/>
      <c r="WPE92" s="136"/>
      <c r="WPF92" s="136"/>
      <c r="WPJ92" s="136"/>
      <c r="WPK92" s="136"/>
      <c r="WPO92" s="136"/>
      <c r="WPP92" s="136"/>
      <c r="WPT92" s="136"/>
      <c r="WPU92" s="136"/>
      <c r="WPY92" s="136"/>
      <c r="WPZ92" s="136"/>
      <c r="WQD92" s="136"/>
      <c r="WQE92" s="136"/>
      <c r="WQI92" s="136"/>
      <c r="WQJ92" s="136"/>
      <c r="WQN92" s="136"/>
      <c r="WQO92" s="136"/>
      <c r="WQS92" s="136"/>
      <c r="WQT92" s="136"/>
      <c r="WQX92" s="136"/>
      <c r="WQY92" s="136"/>
      <c r="WRC92" s="136"/>
      <c r="WRD92" s="136"/>
      <c r="WRH92" s="136"/>
      <c r="WRI92" s="136"/>
      <c r="WRM92" s="136"/>
      <c r="WRN92" s="136"/>
      <c r="WRR92" s="136"/>
      <c r="WRS92" s="136"/>
      <c r="WRW92" s="136"/>
      <c r="WRX92" s="136"/>
      <c r="WSB92" s="136"/>
      <c r="WSC92" s="136"/>
      <c r="WSG92" s="136"/>
      <c r="WSH92" s="136"/>
      <c r="WSL92" s="136"/>
      <c r="WSM92" s="136"/>
      <c r="WSQ92" s="136"/>
      <c r="WSR92" s="136"/>
      <c r="WSV92" s="136"/>
      <c r="WSW92" s="136"/>
      <c r="WTA92" s="136"/>
      <c r="WTB92" s="136"/>
      <c r="WTF92" s="136"/>
      <c r="WTG92" s="136"/>
      <c r="WTK92" s="136"/>
      <c r="WTL92" s="136"/>
      <c r="WTP92" s="136"/>
      <c r="WTQ92" s="136"/>
      <c r="WTU92" s="136"/>
      <c r="WTV92" s="136"/>
      <c r="WTZ92" s="136"/>
      <c r="WUA92" s="136"/>
      <c r="WUE92" s="136"/>
      <c r="WUF92" s="136"/>
      <c r="WUJ92" s="136"/>
      <c r="WUK92" s="136"/>
      <c r="WUO92" s="136"/>
      <c r="WUP92" s="136"/>
      <c r="WUT92" s="136"/>
      <c r="WUU92" s="136"/>
      <c r="WUY92" s="136"/>
      <c r="WUZ92" s="136"/>
      <c r="WVD92" s="136"/>
      <c r="WVE92" s="136"/>
      <c r="WVI92" s="136"/>
      <c r="WVJ92" s="136"/>
      <c r="WVN92" s="136"/>
      <c r="WVO92" s="136"/>
      <c r="WVS92" s="136"/>
      <c r="WVT92" s="136"/>
      <c r="WVX92" s="136"/>
      <c r="WVY92" s="136"/>
      <c r="WWC92" s="136"/>
      <c r="WWD92" s="136"/>
      <c r="WWH92" s="136"/>
      <c r="WWI92" s="136"/>
      <c r="WWM92" s="136"/>
      <c r="WWN92" s="136"/>
      <c r="WWR92" s="136"/>
      <c r="WWS92" s="136"/>
      <c r="WWW92" s="136"/>
      <c r="WWX92" s="136"/>
      <c r="WXB92" s="136"/>
      <c r="WXC92" s="136"/>
      <c r="WXG92" s="136"/>
      <c r="WXH92" s="136"/>
      <c r="WXL92" s="136"/>
      <c r="WXM92" s="136"/>
      <c r="WXQ92" s="136"/>
      <c r="WXR92" s="136"/>
      <c r="WXV92" s="136"/>
      <c r="WXW92" s="136"/>
      <c r="WYA92" s="136"/>
      <c r="WYB92" s="136"/>
      <c r="WYF92" s="136"/>
      <c r="WYG92" s="136"/>
      <c r="WYK92" s="136"/>
      <c r="WYL92" s="136"/>
      <c r="WYP92" s="136"/>
      <c r="WYQ92" s="136"/>
      <c r="WYU92" s="136"/>
      <c r="WYV92" s="136"/>
      <c r="WYZ92" s="136"/>
      <c r="WZA92" s="136"/>
      <c r="WZE92" s="136"/>
      <c r="WZF92" s="136"/>
      <c r="WZJ92" s="136"/>
      <c r="WZK92" s="136"/>
      <c r="WZO92" s="136"/>
      <c r="WZP92" s="136"/>
      <c r="WZT92" s="136"/>
      <c r="WZU92" s="136"/>
      <c r="WZY92" s="136"/>
      <c r="WZZ92" s="136"/>
      <c r="XAD92" s="136"/>
      <c r="XAE92" s="136"/>
      <c r="XAI92" s="136"/>
      <c r="XAJ92" s="136"/>
      <c r="XAN92" s="136"/>
      <c r="XAO92" s="136"/>
      <c r="XAS92" s="136"/>
      <c r="XAT92" s="136"/>
      <c r="XAX92" s="136"/>
      <c r="XAY92" s="136"/>
      <c r="XBC92" s="136"/>
      <c r="XBD92" s="136"/>
      <c r="XBH92" s="136"/>
      <c r="XBI92" s="136"/>
      <c r="XBM92" s="136"/>
      <c r="XBN92" s="136"/>
      <c r="XBR92" s="136"/>
      <c r="XBS92" s="136"/>
      <c r="XBW92" s="136"/>
      <c r="XBX92" s="136"/>
      <c r="XCB92" s="136"/>
      <c r="XCC92" s="136"/>
      <c r="XCG92" s="136"/>
      <c r="XCH92" s="136"/>
      <c r="XCL92" s="136"/>
      <c r="XCM92" s="136"/>
      <c r="XCQ92" s="136"/>
      <c r="XCR92" s="136"/>
      <c r="XCV92" s="136"/>
      <c r="XCW92" s="136"/>
      <c r="XDA92" s="136"/>
      <c r="XDB92" s="136"/>
      <c r="XDF92" s="136"/>
      <c r="XDG92" s="136"/>
      <c r="XDK92" s="136"/>
      <c r="XDL92" s="136"/>
      <c r="XDP92" s="136"/>
      <c r="XDQ92" s="136"/>
      <c r="XDU92" s="136"/>
      <c r="XDV92" s="136"/>
      <c r="XDZ92" s="136"/>
      <c r="XEA92" s="136"/>
      <c r="XEE92" s="136"/>
      <c r="XEF92" s="136"/>
      <c r="XEJ92" s="136"/>
      <c r="XEK92" s="136"/>
      <c r="XEO92" s="136"/>
      <c r="XEP92" s="136"/>
      <c r="XET92" s="136"/>
      <c r="XEU92" s="136"/>
      <c r="XEY92" s="136"/>
      <c r="XEZ92" s="136"/>
      <c r="XFD92" s="136"/>
    </row>
    <row r="93" spans="2:2045 2049:3070 3074:4095 4099:5120 5124:7165 7169:8190 8194:9215 9219:10240 10244:12285 12289:13310 13314:14335 14339:15360 15364:16384" ht="15" customHeight="1" x14ac:dyDescent="0.5">
      <c r="B93" s="145" t="s">
        <v>290</v>
      </c>
      <c r="C93" s="256" t="s">
        <v>45</v>
      </c>
      <c r="D93" s="257"/>
      <c r="E93" s="258"/>
      <c r="F93" s="135"/>
    </row>
    <row r="94" spans="2:2045 2049:3070 3074:4095 4099:5120 5124:7165 7169:8190 8194:9215 9219:10240 10244:12285 12289:13310 13314:14335 14339:15360 15364:16384" ht="15" customHeight="1" x14ac:dyDescent="0.5">
      <c r="B94" s="251" t="s">
        <v>269</v>
      </c>
      <c r="C94" s="146" t="s">
        <v>240</v>
      </c>
      <c r="D94" s="146" t="s">
        <v>141</v>
      </c>
      <c r="E94" s="156" t="s">
        <v>234</v>
      </c>
      <c r="F94" s="135"/>
    </row>
    <row r="95" spans="2:2045 2049:3070 3074:4095 4099:5120 5124:7165 7169:8190 8194:9215 9219:10240 10244:12285 12289:13310 13314:14335 14339:15360 15364:16384" ht="30" customHeight="1" x14ac:dyDescent="0.5">
      <c r="B95" s="252"/>
      <c r="C95" s="146" t="s">
        <v>241</v>
      </c>
      <c r="D95" s="146" t="s">
        <v>141</v>
      </c>
      <c r="E95" s="156" t="s">
        <v>242</v>
      </c>
      <c r="F95" s="135"/>
    </row>
    <row r="96" spans="2:2045 2049:3070 3074:4095 4099:5120 5124:7165 7169:8190 8194:9215 9219:10240 10244:12285 12289:13310 13314:14335 14339:15360 15364:16384" ht="30" customHeight="1" x14ac:dyDescent="0.5">
      <c r="B96" s="252"/>
      <c r="C96" s="146" t="s">
        <v>243</v>
      </c>
      <c r="D96" s="146" t="s">
        <v>141</v>
      </c>
      <c r="E96" s="170" t="s">
        <v>303</v>
      </c>
      <c r="F96" s="135"/>
    </row>
    <row r="97" spans="2:6" ht="15" customHeight="1" x14ac:dyDescent="0.5">
      <c r="B97" s="252"/>
      <c r="C97" s="146" t="s">
        <v>244</v>
      </c>
      <c r="D97" s="146" t="s">
        <v>141</v>
      </c>
      <c r="E97" s="156" t="s">
        <v>148</v>
      </c>
      <c r="F97" s="135"/>
    </row>
    <row r="98" spans="2:6" ht="15" customHeight="1" x14ac:dyDescent="0.5">
      <c r="B98" s="252"/>
      <c r="C98" s="146" t="s">
        <v>245</v>
      </c>
      <c r="D98" s="146" t="s">
        <v>149</v>
      </c>
      <c r="E98" s="156" t="s">
        <v>246</v>
      </c>
      <c r="F98" s="135"/>
    </row>
    <row r="99" spans="2:6" ht="15" customHeight="1" thickBot="1" x14ac:dyDescent="0.55000000000000004">
      <c r="B99" s="253"/>
      <c r="C99" s="149" t="s">
        <v>247</v>
      </c>
      <c r="D99" s="149" t="s">
        <v>149</v>
      </c>
      <c r="E99" s="158" t="s">
        <v>156</v>
      </c>
      <c r="F99" s="135"/>
    </row>
    <row r="100" spans="2:6" ht="14.7" thickBot="1" x14ac:dyDescent="0.55000000000000004">
      <c r="B100" s="152"/>
      <c r="C100" s="152"/>
      <c r="D100" s="153"/>
      <c r="E100" s="152"/>
      <c r="F100" s="135"/>
    </row>
    <row r="101" spans="2:6" ht="30" customHeight="1" thickBot="1" x14ac:dyDescent="0.55000000000000004">
      <c r="B101" s="144" t="s">
        <v>270</v>
      </c>
      <c r="C101" s="261" t="s">
        <v>283</v>
      </c>
      <c r="D101" s="262"/>
      <c r="E101" s="263"/>
      <c r="F101" s="135"/>
    </row>
    <row r="102" spans="2:6" ht="14.7" thickBot="1" x14ac:dyDescent="0.55000000000000004">
      <c r="B102" s="127"/>
      <c r="C102" s="127"/>
      <c r="D102" s="163"/>
      <c r="E102" s="163"/>
      <c r="F102" s="135"/>
    </row>
    <row r="103" spans="2:6" ht="14.45" customHeight="1" x14ac:dyDescent="0.5">
      <c r="B103" s="171" t="s">
        <v>291</v>
      </c>
      <c r="C103" s="274" t="s">
        <v>209</v>
      </c>
      <c r="D103" s="275"/>
      <c r="E103" s="276"/>
      <c r="F103" s="135"/>
    </row>
    <row r="104" spans="2:6" x14ac:dyDescent="0.5">
      <c r="B104" s="273" t="s">
        <v>271</v>
      </c>
      <c r="C104" s="155" t="s">
        <v>272</v>
      </c>
      <c r="D104" s="146" t="s">
        <v>141</v>
      </c>
      <c r="E104" s="160" t="s">
        <v>195</v>
      </c>
    </row>
    <row r="105" spans="2:6" x14ac:dyDescent="0.5">
      <c r="B105" s="252"/>
      <c r="C105" s="155" t="s">
        <v>273</v>
      </c>
      <c r="D105" s="146" t="s">
        <v>141</v>
      </c>
      <c r="E105" s="160" t="s">
        <v>212</v>
      </c>
      <c r="F105" s="135"/>
    </row>
    <row r="106" spans="2:6" x14ac:dyDescent="0.5">
      <c r="B106" s="252"/>
      <c r="C106" s="155" t="s">
        <v>274</v>
      </c>
      <c r="D106" s="146" t="s">
        <v>141</v>
      </c>
      <c r="E106" s="160" t="s">
        <v>214</v>
      </c>
      <c r="F106" s="135"/>
    </row>
    <row r="107" spans="2:6" x14ac:dyDescent="0.5">
      <c r="B107" s="252"/>
      <c r="C107" s="155" t="s">
        <v>275</v>
      </c>
      <c r="D107" s="148" t="s">
        <v>149</v>
      </c>
      <c r="E107" s="160" t="s">
        <v>216</v>
      </c>
      <c r="F107" s="135"/>
    </row>
    <row r="108" spans="2:6" ht="14.7" thickBot="1" x14ac:dyDescent="0.55000000000000004">
      <c r="B108" s="253"/>
      <c r="C108" s="157" t="s">
        <v>276</v>
      </c>
      <c r="D108" s="150" t="s">
        <v>149</v>
      </c>
      <c r="E108" s="162" t="s">
        <v>156</v>
      </c>
      <c r="F108" s="135"/>
    </row>
    <row r="109" spans="2:6" ht="14.7" thickBot="1" x14ac:dyDescent="0.55000000000000004">
      <c r="B109" s="127"/>
      <c r="C109" s="127"/>
      <c r="D109" s="163"/>
      <c r="E109" s="163"/>
      <c r="F109" s="135"/>
    </row>
    <row r="110" spans="2:6" ht="14.45" customHeight="1" x14ac:dyDescent="0.5">
      <c r="B110" s="171" t="s">
        <v>292</v>
      </c>
      <c r="C110" s="256" t="s">
        <v>218</v>
      </c>
      <c r="D110" s="257"/>
      <c r="E110" s="258"/>
      <c r="F110" s="135"/>
    </row>
    <row r="111" spans="2:6" ht="15" customHeight="1" x14ac:dyDescent="0.5">
      <c r="B111" s="273" t="s">
        <v>271</v>
      </c>
      <c r="C111" s="155" t="s">
        <v>277</v>
      </c>
      <c r="D111" s="146" t="s">
        <v>141</v>
      </c>
      <c r="E111" s="156" t="s">
        <v>195</v>
      </c>
      <c r="F111" s="135"/>
    </row>
    <row r="112" spans="2:6" ht="15" customHeight="1" x14ac:dyDescent="0.5">
      <c r="B112" s="252"/>
      <c r="C112" s="155" t="s">
        <v>278</v>
      </c>
      <c r="D112" s="146" t="s">
        <v>141</v>
      </c>
      <c r="E112" s="156" t="s">
        <v>212</v>
      </c>
      <c r="F112" s="135"/>
    </row>
    <row r="113" spans="2:6" ht="15" customHeight="1" x14ac:dyDescent="0.5">
      <c r="B113" s="252"/>
      <c r="C113" s="155" t="s">
        <v>279</v>
      </c>
      <c r="D113" s="146" t="s">
        <v>141</v>
      </c>
      <c r="E113" s="156" t="s">
        <v>214</v>
      </c>
      <c r="F113" s="135"/>
    </row>
    <row r="114" spans="2:6" ht="15" customHeight="1" x14ac:dyDescent="0.5">
      <c r="B114" s="252"/>
      <c r="C114" s="155" t="s">
        <v>280</v>
      </c>
      <c r="D114" s="146" t="s">
        <v>149</v>
      </c>
      <c r="E114" s="156" t="s">
        <v>216</v>
      </c>
      <c r="F114" s="135"/>
    </row>
    <row r="115" spans="2:6" ht="15" customHeight="1" thickBot="1" x14ac:dyDescent="0.55000000000000004">
      <c r="B115" s="253"/>
      <c r="C115" s="157" t="s">
        <v>281</v>
      </c>
      <c r="D115" s="149" t="s">
        <v>149</v>
      </c>
      <c r="E115" s="158" t="s">
        <v>156</v>
      </c>
    </row>
    <row r="116" spans="2:6" ht="14.7" thickBot="1" x14ac:dyDescent="0.55000000000000004">
      <c r="B116" s="127"/>
      <c r="C116" s="127"/>
      <c r="D116" s="127"/>
      <c r="E116" s="127"/>
    </row>
    <row r="117" spans="2:6" ht="40" customHeight="1" thickBot="1" x14ac:dyDescent="0.55000000000000004">
      <c r="B117" s="229" t="s">
        <v>315</v>
      </c>
      <c r="C117" s="230"/>
      <c r="D117" s="230"/>
      <c r="E117" s="247"/>
    </row>
  </sheetData>
  <sheetProtection algorithmName="SHA-512" hashValue="EgSLIWGW3sJYCKNflDK7dd2+Fy/zeGZx7/KPTPxIsSeFMYEJkRaXMtjSNd/Nq2f3Gsm1vk4e1bdtxKXaNylfYg==" saltValue="qBLOGtLCd6XH60gwXu4bhQ==" spinCount="100000" sheet="1" objects="1" scenarios="1"/>
  <sortState xmlns:xlrd2="http://schemas.microsoft.com/office/spreadsheetml/2017/richdata2" ref="A3:D60">
    <sortCondition ref="B3:B12"/>
  </sortState>
  <mergeCells count="28">
    <mergeCell ref="C81:E81"/>
    <mergeCell ref="C101:E101"/>
    <mergeCell ref="B111:B115"/>
    <mergeCell ref="B94:B99"/>
    <mergeCell ref="B104:B108"/>
    <mergeCell ref="C103:E103"/>
    <mergeCell ref="C110:E110"/>
    <mergeCell ref="B2:E2"/>
    <mergeCell ref="C4:E4"/>
    <mergeCell ref="C6:E6"/>
    <mergeCell ref="B7:B13"/>
    <mergeCell ref="B3:E3"/>
    <mergeCell ref="B117:E117"/>
    <mergeCell ref="B42:B48"/>
    <mergeCell ref="B61:B69"/>
    <mergeCell ref="B51:B58"/>
    <mergeCell ref="C15:E15"/>
    <mergeCell ref="C28:E28"/>
    <mergeCell ref="C41:E41"/>
    <mergeCell ref="C50:E50"/>
    <mergeCell ref="B16:B26"/>
    <mergeCell ref="B29:B39"/>
    <mergeCell ref="C60:E60"/>
    <mergeCell ref="B82:B89"/>
    <mergeCell ref="B72:B79"/>
    <mergeCell ref="C91:E91"/>
    <mergeCell ref="C93:E93"/>
    <mergeCell ref="C71:E71"/>
  </mergeCells>
  <phoneticPr fontId="23"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FC596-1AAF-484C-8D13-398BFEEBFB1D}">
  <dimension ref="B1:N21"/>
  <sheetViews>
    <sheetView tabSelected="1" topLeftCell="A8" workbookViewId="0">
      <selection activeCell="U20" sqref="U20"/>
    </sheetView>
  </sheetViews>
  <sheetFormatPr defaultRowHeight="14.35" x14ac:dyDescent="0.5"/>
  <cols>
    <col min="2" max="2" width="8.703125" customWidth="1"/>
    <col min="12" max="12" width="5.87890625" customWidth="1"/>
    <col min="13" max="13" width="6.1171875" customWidth="1"/>
    <col min="14" max="14" width="13.703125" customWidth="1"/>
  </cols>
  <sheetData>
    <row r="1" spans="2:14" ht="14.7" thickBot="1" x14ac:dyDescent="0.55000000000000004"/>
    <row r="2" spans="2:14" ht="47.45" customHeight="1" thickBot="1" x14ac:dyDescent="0.8">
      <c r="B2" s="264" t="s">
        <v>295</v>
      </c>
      <c r="C2" s="265"/>
      <c r="D2" s="265"/>
      <c r="E2" s="265"/>
      <c r="F2" s="265"/>
      <c r="G2" s="265"/>
      <c r="H2" s="265"/>
      <c r="I2" s="265"/>
      <c r="J2" s="265"/>
      <c r="K2" s="265"/>
      <c r="L2" s="265"/>
      <c r="M2" s="265"/>
      <c r="N2" s="266"/>
    </row>
    <row r="3" spans="2:14" ht="21.6" customHeight="1" thickBot="1" x14ac:dyDescent="0.6">
      <c r="B3" s="277" t="s">
        <v>296</v>
      </c>
      <c r="C3" s="278"/>
      <c r="D3" s="278"/>
      <c r="E3" s="278"/>
      <c r="F3" s="278"/>
      <c r="G3" s="278"/>
      <c r="H3" s="278"/>
      <c r="I3" s="278"/>
      <c r="J3" s="278"/>
      <c r="K3" s="278"/>
      <c r="L3" s="278"/>
      <c r="M3" s="278"/>
      <c r="N3" s="279"/>
    </row>
    <row r="4" spans="2:14" ht="30" customHeight="1" x14ac:dyDescent="0.5">
      <c r="B4" s="289"/>
      <c r="C4" s="290"/>
      <c r="D4" s="290"/>
      <c r="E4" s="290"/>
      <c r="F4" s="290"/>
      <c r="G4" s="290"/>
      <c r="H4" s="290"/>
      <c r="I4" s="290"/>
      <c r="J4" s="290"/>
      <c r="K4" s="291"/>
      <c r="L4" s="172" t="s">
        <v>1</v>
      </c>
      <c r="M4" s="173" t="s">
        <v>2</v>
      </c>
      <c r="N4" s="174" t="s">
        <v>299</v>
      </c>
    </row>
    <row r="5" spans="2:14" ht="42" customHeight="1" x14ac:dyDescent="0.5">
      <c r="B5" s="292" t="s">
        <v>28</v>
      </c>
      <c r="C5" s="175" t="s">
        <v>7</v>
      </c>
      <c r="D5" s="286" t="s">
        <v>104</v>
      </c>
      <c r="E5" s="286"/>
      <c r="F5" s="286"/>
      <c r="G5" s="286"/>
      <c r="H5" s="286"/>
      <c r="I5" s="286"/>
      <c r="J5" s="286"/>
      <c r="K5" s="286"/>
      <c r="L5" s="176">
        <v>0.85</v>
      </c>
      <c r="M5" s="177"/>
      <c r="N5" s="178"/>
    </row>
    <row r="6" spans="2:14" x14ac:dyDescent="0.5">
      <c r="B6" s="293"/>
      <c r="C6" s="175" t="s">
        <v>20</v>
      </c>
      <c r="D6" s="285" t="s">
        <v>21</v>
      </c>
      <c r="E6" s="285"/>
      <c r="F6" s="285"/>
      <c r="G6" s="285"/>
      <c r="H6" s="285"/>
      <c r="I6" s="285"/>
      <c r="J6" s="285"/>
      <c r="K6" s="285"/>
      <c r="L6" s="176"/>
      <c r="M6" s="177">
        <v>0.18</v>
      </c>
      <c r="N6" s="179">
        <f>SUM(M6:M6)*L5</f>
        <v>0.153</v>
      </c>
    </row>
    <row r="7" spans="2:14" x14ac:dyDescent="0.5">
      <c r="B7" s="280"/>
      <c r="C7" s="281"/>
      <c r="D7" s="281"/>
      <c r="E7" s="281"/>
      <c r="F7" s="281"/>
      <c r="G7" s="281"/>
      <c r="H7" s="281"/>
      <c r="I7" s="281"/>
      <c r="J7" s="281"/>
      <c r="K7" s="281"/>
      <c r="L7" s="281"/>
      <c r="M7" s="281"/>
      <c r="N7" s="282"/>
    </row>
    <row r="8" spans="2:14" ht="42" customHeight="1" x14ac:dyDescent="0.5">
      <c r="B8" s="283" t="s">
        <v>28</v>
      </c>
      <c r="C8" s="175" t="s">
        <v>5</v>
      </c>
      <c r="D8" s="286" t="s">
        <v>22</v>
      </c>
      <c r="E8" s="286"/>
      <c r="F8" s="286"/>
      <c r="G8" s="286"/>
      <c r="H8" s="286"/>
      <c r="I8" s="286"/>
      <c r="J8" s="286"/>
      <c r="K8" s="286"/>
      <c r="L8" s="176">
        <v>1.3</v>
      </c>
      <c r="M8" s="177"/>
      <c r="N8" s="178"/>
    </row>
    <row r="9" spans="2:14" x14ac:dyDescent="0.5">
      <c r="B9" s="284"/>
      <c r="C9" s="175" t="s">
        <v>20</v>
      </c>
      <c r="D9" s="285" t="s">
        <v>21</v>
      </c>
      <c r="E9" s="285"/>
      <c r="F9" s="285"/>
      <c r="G9" s="285"/>
      <c r="H9" s="285"/>
      <c r="I9" s="285"/>
      <c r="J9" s="285"/>
      <c r="K9" s="285"/>
      <c r="L9" s="176"/>
      <c r="M9" s="177">
        <v>0.18</v>
      </c>
      <c r="N9" s="179">
        <f>SUM(M9:M9)*L8</f>
        <v>0.23399999999999999</v>
      </c>
    </row>
    <row r="10" spans="2:14" x14ac:dyDescent="0.5">
      <c r="B10" s="280"/>
      <c r="C10" s="281"/>
      <c r="D10" s="281"/>
      <c r="E10" s="281"/>
      <c r="F10" s="281"/>
      <c r="G10" s="281"/>
      <c r="H10" s="281"/>
      <c r="I10" s="281"/>
      <c r="J10" s="281"/>
      <c r="K10" s="281"/>
      <c r="L10" s="281"/>
      <c r="M10" s="281"/>
      <c r="N10" s="282"/>
    </row>
    <row r="11" spans="2:14" ht="42" customHeight="1" x14ac:dyDescent="0.5">
      <c r="B11" s="283" t="s">
        <v>28</v>
      </c>
      <c r="C11" s="175" t="s">
        <v>24</v>
      </c>
      <c r="D11" s="286" t="s">
        <v>23</v>
      </c>
      <c r="E11" s="286"/>
      <c r="F11" s="286"/>
      <c r="G11" s="286"/>
      <c r="H11" s="286"/>
      <c r="I11" s="286"/>
      <c r="J11" s="286"/>
      <c r="K11" s="286"/>
      <c r="L11" s="176">
        <v>0.8</v>
      </c>
      <c r="M11" s="177"/>
      <c r="N11" s="178"/>
    </row>
    <row r="12" spans="2:14" x14ac:dyDescent="0.5">
      <c r="B12" s="284"/>
      <c r="C12" s="175" t="s">
        <v>20</v>
      </c>
      <c r="D12" s="285" t="s">
        <v>21</v>
      </c>
      <c r="E12" s="285"/>
      <c r="F12" s="285"/>
      <c r="G12" s="285"/>
      <c r="H12" s="285"/>
      <c r="I12" s="285"/>
      <c r="J12" s="285"/>
      <c r="K12" s="285"/>
      <c r="L12" s="176"/>
      <c r="M12" s="177">
        <v>0.18</v>
      </c>
      <c r="N12" s="179">
        <f>SUM(M12:M12)*L11</f>
        <v>0.14399999999999999</v>
      </c>
    </row>
    <row r="13" spans="2:14" x14ac:dyDescent="0.5">
      <c r="B13" s="280"/>
      <c r="C13" s="281"/>
      <c r="D13" s="281"/>
      <c r="E13" s="281"/>
      <c r="F13" s="281"/>
      <c r="G13" s="281"/>
      <c r="H13" s="281"/>
      <c r="I13" s="281"/>
      <c r="J13" s="281"/>
      <c r="K13" s="281"/>
      <c r="L13" s="281"/>
      <c r="M13" s="281"/>
      <c r="N13" s="282"/>
    </row>
    <row r="14" spans="2:14" ht="42" customHeight="1" x14ac:dyDescent="0.5">
      <c r="B14" s="287" t="s">
        <v>28</v>
      </c>
      <c r="C14" s="175" t="s">
        <v>6</v>
      </c>
      <c r="D14" s="294" t="s">
        <v>25</v>
      </c>
      <c r="E14" s="294"/>
      <c r="F14" s="294"/>
      <c r="G14" s="294"/>
      <c r="H14" s="294"/>
      <c r="I14" s="294"/>
      <c r="J14" s="294"/>
      <c r="K14" s="294"/>
      <c r="L14" s="176">
        <v>1.1499999999999999</v>
      </c>
      <c r="M14" s="180"/>
      <c r="N14" s="181"/>
    </row>
    <row r="15" spans="2:14" ht="14.45" customHeight="1" x14ac:dyDescent="0.5">
      <c r="B15" s="288"/>
      <c r="C15" s="175" t="s">
        <v>20</v>
      </c>
      <c r="D15" s="285" t="s">
        <v>21</v>
      </c>
      <c r="E15" s="285"/>
      <c r="F15" s="285"/>
      <c r="G15" s="285"/>
      <c r="H15" s="285"/>
      <c r="I15" s="285"/>
      <c r="J15" s="285"/>
      <c r="K15" s="285"/>
      <c r="L15" s="176"/>
      <c r="M15" s="177">
        <v>0.18</v>
      </c>
      <c r="N15" s="179">
        <f>SUM(M15:M15)*L14</f>
        <v>0.20699999999999999</v>
      </c>
    </row>
    <row r="16" spans="2:14" x14ac:dyDescent="0.5">
      <c r="B16" s="280"/>
      <c r="C16" s="281"/>
      <c r="D16" s="281"/>
      <c r="E16" s="281"/>
      <c r="F16" s="281"/>
      <c r="G16" s="281"/>
      <c r="H16" s="281"/>
      <c r="I16" s="281"/>
      <c r="J16" s="281"/>
      <c r="K16" s="281"/>
      <c r="L16" s="281"/>
      <c r="M16" s="281"/>
      <c r="N16" s="282"/>
    </row>
    <row r="17" spans="2:14" ht="42" customHeight="1" x14ac:dyDescent="0.5">
      <c r="B17" s="283" t="s">
        <v>28</v>
      </c>
      <c r="C17" s="175" t="s">
        <v>27</v>
      </c>
      <c r="D17" s="295" t="s">
        <v>26</v>
      </c>
      <c r="E17" s="295"/>
      <c r="F17" s="295"/>
      <c r="G17" s="295"/>
      <c r="H17" s="295"/>
      <c r="I17" s="295"/>
      <c r="J17" s="295"/>
      <c r="K17" s="295"/>
      <c r="L17" s="176">
        <v>0.9</v>
      </c>
      <c r="M17" s="180"/>
      <c r="N17" s="181"/>
    </row>
    <row r="18" spans="2:14" x14ac:dyDescent="0.5">
      <c r="B18" s="284"/>
      <c r="C18" s="175" t="s">
        <v>20</v>
      </c>
      <c r="D18" s="285" t="s">
        <v>21</v>
      </c>
      <c r="E18" s="285"/>
      <c r="F18" s="285"/>
      <c r="G18" s="285"/>
      <c r="H18" s="285"/>
      <c r="I18" s="285"/>
      <c r="J18" s="285"/>
      <c r="K18" s="285"/>
      <c r="L18" s="176"/>
      <c r="M18" s="177">
        <v>0.18</v>
      </c>
      <c r="N18" s="179">
        <f>SUM(M18:M18)*L17</f>
        <v>0.16200000000000001</v>
      </c>
    </row>
    <row r="19" spans="2:14" x14ac:dyDescent="0.5">
      <c r="B19" s="280"/>
      <c r="C19" s="281"/>
      <c r="D19" s="281"/>
      <c r="E19" s="281"/>
      <c r="F19" s="281"/>
      <c r="G19" s="281"/>
      <c r="H19" s="281"/>
      <c r="I19" s="281"/>
      <c r="J19" s="281"/>
      <c r="K19" s="281"/>
      <c r="L19" s="281"/>
      <c r="M19" s="281"/>
      <c r="N19" s="282"/>
    </row>
    <row r="20" spans="2:14" ht="14.7" thickBot="1" x14ac:dyDescent="0.55000000000000004"/>
    <row r="21" spans="2:14" ht="40" customHeight="1" thickBot="1" x14ac:dyDescent="0.55000000000000004">
      <c r="B21" s="229" t="s">
        <v>316</v>
      </c>
      <c r="C21" s="230"/>
      <c r="D21" s="230"/>
      <c r="E21" s="230"/>
      <c r="F21" s="230"/>
      <c r="G21" s="230"/>
      <c r="H21" s="230"/>
      <c r="I21" s="230"/>
      <c r="J21" s="230"/>
      <c r="K21" s="230"/>
      <c r="L21" s="230"/>
      <c r="M21" s="230"/>
      <c r="N21" s="247"/>
    </row>
  </sheetData>
  <sheetProtection algorithmName="SHA-512" hashValue="oL+5UUkCimVUYOw135/9kQLVggK1gzDCLYSYdMIpdsHlkLuLI68Ios0CpZHQ1ygYELc43qSHgBY4gI1586XxRg==" saltValue="6zXC8HkyXOKQoq4keS4RMg==" spinCount="100000" sheet="1" objects="1" scenarios="1"/>
  <mergeCells count="24">
    <mergeCell ref="D12:K12"/>
    <mergeCell ref="B4:K4"/>
    <mergeCell ref="B5:B6"/>
    <mergeCell ref="D14:K14"/>
    <mergeCell ref="D17:K17"/>
    <mergeCell ref="D8:K8"/>
    <mergeCell ref="D5:K5"/>
    <mergeCell ref="D6:K6"/>
    <mergeCell ref="B21:N21"/>
    <mergeCell ref="B2:N2"/>
    <mergeCell ref="B3:N3"/>
    <mergeCell ref="B19:N19"/>
    <mergeCell ref="B8:B9"/>
    <mergeCell ref="B11:B12"/>
    <mergeCell ref="B17:B18"/>
    <mergeCell ref="D9:K9"/>
    <mergeCell ref="D11:K11"/>
    <mergeCell ref="D15:K15"/>
    <mergeCell ref="B14:B15"/>
    <mergeCell ref="B7:N7"/>
    <mergeCell ref="B10:N10"/>
    <mergeCell ref="D18:K18"/>
    <mergeCell ref="B13:N13"/>
    <mergeCell ref="B16:N16"/>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10</vt:i4>
      </vt:variant>
      <vt:variant>
        <vt:lpstr>Intervalli denominati</vt:lpstr>
      </vt:variant>
      <vt:variant>
        <vt:i4>2</vt:i4>
      </vt:variant>
    </vt:vector>
  </HeadingPairs>
  <TitlesOfParts>
    <vt:vector size="12" baseType="lpstr">
      <vt:lpstr>IDRICI</vt:lpstr>
      <vt:lpstr>PASSIVA</vt:lpstr>
      <vt:lpstr>ATTIVA</vt:lpstr>
      <vt:lpstr>IMPIANTI</vt:lpstr>
      <vt:lpstr>Calcolo CP</vt:lpstr>
      <vt:lpstr>Tabella 1</vt:lpstr>
      <vt:lpstr>si-no</vt:lpstr>
      <vt:lpstr>Tabella 2</vt:lpstr>
      <vt:lpstr>Tabella 3</vt:lpstr>
      <vt:lpstr>Foglio5</vt:lpstr>
      <vt:lpstr>'Tabella 1'!_Hlk134035875</vt:lpstr>
      <vt:lpstr>'Tabella 1'!_Hlk134038974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Franco.Luraschi</cp:lastModifiedBy>
  <cp:lastPrinted>2025-08-29T08:32:58Z</cp:lastPrinted>
  <dcterms:created xsi:type="dcterms:W3CDTF">2023-05-08T19:24:38Z</dcterms:created>
  <dcterms:modified xsi:type="dcterms:W3CDTF">2026-02-01T11:53:06Z</dcterms:modified>
</cp:coreProperties>
</file>